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arbuska\Documents\Dostál\Dokumenty\Anička\Soutěž\SOUTEZ 2021\OPRAVA PLOCHY PRED PAVILONEM E\"/>
    </mc:Choice>
  </mc:AlternateContent>
  <bookViews>
    <workbookView xWindow="0" yWindow="0" windowWidth="28800" windowHeight="12300"/>
  </bookViews>
  <sheets>
    <sheet name="Rekapitulace stavby" sheetId="1" r:id="rId1"/>
    <sheet name="19-06-2020 - Úprava ploch..." sheetId="2" r:id="rId2"/>
  </sheets>
  <definedNames>
    <definedName name="_xlnm._FilterDatabase" localSheetId="1" hidden="1">'19-06-2020 - Úprava ploch...'!$C$131:$K$232</definedName>
    <definedName name="_xlnm.Print_Titles" localSheetId="1">'19-06-2020 - Úprava ploch...'!$131:$131</definedName>
    <definedName name="_xlnm.Print_Titles" localSheetId="0">'Rekapitulace stavby'!$92:$92</definedName>
    <definedName name="_xlnm.Print_Area" localSheetId="1">'19-06-2020 - Úprava ploch...'!$C$4:$J$76,'19-06-2020 - Úprava ploch...'!$C$82:$J$115,'19-06-2020 - Úprava ploch...'!$C$121:$J$232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31" i="2"/>
  <c r="BH231" i="2"/>
  <c r="BG231" i="2"/>
  <c r="BF231" i="2"/>
  <c r="T231" i="2"/>
  <c r="T230" i="2" s="1"/>
  <c r="R231" i="2"/>
  <c r="R230" i="2" s="1"/>
  <c r="P231" i="2"/>
  <c r="P230" i="2" s="1"/>
  <c r="BI228" i="2"/>
  <c r="BH228" i="2"/>
  <c r="BG228" i="2"/>
  <c r="BF228" i="2"/>
  <c r="T228" i="2"/>
  <c r="T227" i="2" s="1"/>
  <c r="T226" i="2" s="1"/>
  <c r="R228" i="2"/>
  <c r="R227" i="2" s="1"/>
  <c r="P228" i="2"/>
  <c r="P227" i="2" s="1"/>
  <c r="BI224" i="2"/>
  <c r="BH224" i="2"/>
  <c r="BG224" i="2"/>
  <c r="BF224" i="2"/>
  <c r="T224" i="2"/>
  <c r="T223" i="2"/>
  <c r="T222" i="2" s="1"/>
  <c r="R224" i="2"/>
  <c r="R223" i="2"/>
  <c r="R222" i="2"/>
  <c r="P224" i="2"/>
  <c r="P223" i="2" s="1"/>
  <c r="P222" i="2" s="1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T213" i="2" s="1"/>
  <c r="R214" i="2"/>
  <c r="R213" i="2" s="1"/>
  <c r="P214" i="2"/>
  <c r="P213" i="2" s="1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T199" i="2"/>
  <c r="R200" i="2"/>
  <c r="R199" i="2" s="1"/>
  <c r="P200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T154" i="2"/>
  <c r="R155" i="2"/>
  <c r="R154" i="2" s="1"/>
  <c r="P155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9" i="2"/>
  <c r="F126" i="2"/>
  <c r="E124" i="2"/>
  <c r="J90" i="2"/>
  <c r="F87" i="2"/>
  <c r="E85" i="2"/>
  <c r="J19" i="2"/>
  <c r="E19" i="2"/>
  <c r="J89" i="2" s="1"/>
  <c r="J18" i="2"/>
  <c r="J16" i="2"/>
  <c r="E16" i="2"/>
  <c r="F129" i="2" s="1"/>
  <c r="J15" i="2"/>
  <c r="J13" i="2"/>
  <c r="E13" i="2"/>
  <c r="F89" i="2" s="1"/>
  <c r="J12" i="2"/>
  <c r="J10" i="2"/>
  <c r="J87" i="2"/>
  <c r="L90" i="1"/>
  <c r="AM90" i="1"/>
  <c r="AM89" i="1"/>
  <c r="L89" i="1"/>
  <c r="AM87" i="1"/>
  <c r="L87" i="1"/>
  <c r="L85" i="1"/>
  <c r="L84" i="1"/>
  <c r="BK231" i="2"/>
  <c r="BK228" i="2"/>
  <c r="BK224" i="2"/>
  <c r="J220" i="2"/>
  <c r="BK212" i="2"/>
  <c r="J207" i="2"/>
  <c r="BK200" i="2"/>
  <c r="J197" i="2"/>
  <c r="BK196" i="2"/>
  <c r="J190" i="2"/>
  <c r="BK188" i="2"/>
  <c r="J187" i="2"/>
  <c r="J183" i="2"/>
  <c r="J179" i="2"/>
  <c r="BK176" i="2"/>
  <c r="J174" i="2"/>
  <c r="BK173" i="2"/>
  <c r="BK172" i="2"/>
  <c r="BK170" i="2"/>
  <c r="BK168" i="2"/>
  <c r="J162" i="2"/>
  <c r="BK157" i="2"/>
  <c r="J152" i="2"/>
  <c r="BK151" i="2"/>
  <c r="BK149" i="2"/>
  <c r="BK148" i="2"/>
  <c r="BK147" i="2"/>
  <c r="J145" i="2"/>
  <c r="BK143" i="2"/>
  <c r="J138" i="2"/>
  <c r="BK136" i="2"/>
  <c r="BK214" i="2"/>
  <c r="J212" i="2"/>
  <c r="J209" i="2"/>
  <c r="BK207" i="2"/>
  <c r="J206" i="2"/>
  <c r="BK205" i="2"/>
  <c r="J196" i="2"/>
  <c r="BK195" i="2"/>
  <c r="J188" i="2"/>
  <c r="BK187" i="2"/>
  <c r="J186" i="2"/>
  <c r="BK185" i="2"/>
  <c r="BK183" i="2"/>
  <c r="J181" i="2"/>
  <c r="BK180" i="2"/>
  <c r="J168" i="2"/>
  <c r="J164" i="2"/>
  <c r="BK162" i="2"/>
  <c r="BK160" i="2"/>
  <c r="J159" i="2"/>
  <c r="J157" i="2"/>
  <c r="BK155" i="2"/>
  <c r="BK152" i="2"/>
  <c r="J149" i="2"/>
  <c r="J147" i="2"/>
  <c r="BK139" i="2"/>
  <c r="BK138" i="2"/>
  <c r="J231" i="2"/>
  <c r="J221" i="2"/>
  <c r="J218" i="2"/>
  <c r="BK217" i="2"/>
  <c r="J214" i="2"/>
  <c r="BK210" i="2"/>
  <c r="BK209" i="2"/>
  <c r="BK203" i="2"/>
  <c r="BK197" i="2"/>
  <c r="J193" i="2"/>
  <c r="BK190" i="2"/>
  <c r="BK181" i="2"/>
  <c r="J180" i="2"/>
  <c r="BK179" i="2"/>
  <c r="J177" i="2"/>
  <c r="J176" i="2"/>
  <c r="J173" i="2"/>
  <c r="J170" i="2"/>
  <c r="BK166" i="2"/>
  <c r="J160" i="2"/>
  <c r="J148" i="2"/>
  <c r="BK145" i="2"/>
  <c r="J141" i="2"/>
  <c r="BK137" i="2"/>
  <c r="J136" i="2"/>
  <c r="J135" i="2"/>
  <c r="AS94" i="1"/>
  <c r="J228" i="2"/>
  <c r="J224" i="2"/>
  <c r="BK221" i="2"/>
  <c r="BK220" i="2"/>
  <c r="BK218" i="2"/>
  <c r="J217" i="2"/>
  <c r="J210" i="2"/>
  <c r="BK206" i="2"/>
  <c r="J205" i="2"/>
  <c r="J203" i="2"/>
  <c r="J200" i="2"/>
  <c r="J195" i="2"/>
  <c r="BK193" i="2"/>
  <c r="BK186" i="2"/>
  <c r="J185" i="2"/>
  <c r="BK177" i="2"/>
  <c r="BK174" i="2"/>
  <c r="J172" i="2"/>
  <c r="J166" i="2"/>
  <c r="BK164" i="2"/>
  <c r="BK159" i="2"/>
  <c r="J155" i="2"/>
  <c r="J151" i="2"/>
  <c r="J143" i="2"/>
  <c r="BK141" i="2"/>
  <c r="J139" i="2"/>
  <c r="J137" i="2"/>
  <c r="BK135" i="2"/>
  <c r="P226" i="2" l="1"/>
  <c r="R226" i="2"/>
  <c r="P134" i="2"/>
  <c r="P150" i="2"/>
  <c r="T161" i="2"/>
  <c r="T156" i="2"/>
  <c r="P175" i="2"/>
  <c r="R178" i="2"/>
  <c r="T192" i="2"/>
  <c r="R202" i="2"/>
  <c r="P216" i="2"/>
  <c r="P219" i="2"/>
  <c r="BK134" i="2"/>
  <c r="J134" i="2"/>
  <c r="J96" i="2" s="1"/>
  <c r="BK150" i="2"/>
  <c r="J150" i="2"/>
  <c r="J97" i="2"/>
  <c r="BK161" i="2"/>
  <c r="J161" i="2" s="1"/>
  <c r="J100" i="2" s="1"/>
  <c r="BK175" i="2"/>
  <c r="J175" i="2" s="1"/>
  <c r="J101" i="2" s="1"/>
  <c r="T175" i="2"/>
  <c r="P178" i="2"/>
  <c r="R192" i="2"/>
  <c r="R216" i="2"/>
  <c r="T219" i="2"/>
  <c r="R134" i="2"/>
  <c r="R150" i="2"/>
  <c r="R161" i="2"/>
  <c r="R156" i="2"/>
  <c r="R175" i="2"/>
  <c r="T178" i="2"/>
  <c r="P192" i="2"/>
  <c r="BK202" i="2"/>
  <c r="J202" i="2"/>
  <c r="J106" i="2" s="1"/>
  <c r="T202" i="2"/>
  <c r="BK219" i="2"/>
  <c r="J219" i="2" s="1"/>
  <c r="J109" i="2" s="1"/>
  <c r="T134" i="2"/>
  <c r="T150" i="2"/>
  <c r="P161" i="2"/>
  <c r="P156" i="2" s="1"/>
  <c r="BK178" i="2"/>
  <c r="J178" i="2" s="1"/>
  <c r="J102" i="2" s="1"/>
  <c r="BK192" i="2"/>
  <c r="J192" i="2" s="1"/>
  <c r="J103" i="2" s="1"/>
  <c r="P202" i="2"/>
  <c r="P201" i="2" s="1"/>
  <c r="BK216" i="2"/>
  <c r="J216" i="2" s="1"/>
  <c r="J108" i="2" s="1"/>
  <c r="T216" i="2"/>
  <c r="R219" i="2"/>
  <c r="J126" i="2"/>
  <c r="BE137" i="2"/>
  <c r="BE145" i="2"/>
  <c r="BE147" i="2"/>
  <c r="BE148" i="2"/>
  <c r="BE166" i="2"/>
  <c r="BE168" i="2"/>
  <c r="BE172" i="2"/>
  <c r="BE179" i="2"/>
  <c r="BE181" i="2"/>
  <c r="BE187" i="2"/>
  <c r="BE188" i="2"/>
  <c r="BE196" i="2"/>
  <c r="BE207" i="2"/>
  <c r="BE228" i="2"/>
  <c r="BE231" i="2"/>
  <c r="BK154" i="2"/>
  <c r="J154" i="2"/>
  <c r="J98" i="2" s="1"/>
  <c r="BK227" i="2"/>
  <c r="J227" i="2" s="1"/>
  <c r="J113" i="2" s="1"/>
  <c r="BK230" i="2"/>
  <c r="J230" i="2"/>
  <c r="J114" i="2" s="1"/>
  <c r="F90" i="2"/>
  <c r="J128" i="2"/>
  <c r="BE149" i="2"/>
  <c r="BE151" i="2"/>
  <c r="BE152" i="2"/>
  <c r="BE155" i="2"/>
  <c r="BE157" i="2"/>
  <c r="BE162" i="2"/>
  <c r="BE170" i="2"/>
  <c r="BE183" i="2"/>
  <c r="BE186" i="2"/>
  <c r="BE195" i="2"/>
  <c r="BE210" i="2"/>
  <c r="BE218" i="2"/>
  <c r="F128" i="2"/>
  <c r="BE135" i="2"/>
  <c r="BE136" i="2"/>
  <c r="BE141" i="2"/>
  <c r="BE143" i="2"/>
  <c r="BE160" i="2"/>
  <c r="BE173" i="2"/>
  <c r="BE174" i="2"/>
  <c r="BE176" i="2"/>
  <c r="BE177" i="2"/>
  <c r="BE190" i="2"/>
  <c r="BE197" i="2"/>
  <c r="BE200" i="2"/>
  <c r="BE206" i="2"/>
  <c r="BE221" i="2"/>
  <c r="BE224" i="2"/>
  <c r="BK156" i="2"/>
  <c r="J156" i="2" s="1"/>
  <c r="J99" i="2" s="1"/>
  <c r="BK223" i="2"/>
  <c r="J223" i="2" s="1"/>
  <c r="J111" i="2" s="1"/>
  <c r="BE138" i="2"/>
  <c r="BE139" i="2"/>
  <c r="BE159" i="2"/>
  <c r="BE164" i="2"/>
  <c r="BE180" i="2"/>
  <c r="BE185" i="2"/>
  <c r="BE193" i="2"/>
  <c r="BE203" i="2"/>
  <c r="BE205" i="2"/>
  <c r="BE209" i="2"/>
  <c r="BE212" i="2"/>
  <c r="BE214" i="2"/>
  <c r="BE217" i="2"/>
  <c r="BE220" i="2"/>
  <c r="BK199" i="2"/>
  <c r="J199" i="2" s="1"/>
  <c r="J104" i="2" s="1"/>
  <c r="BK213" i="2"/>
  <c r="J213" i="2" s="1"/>
  <c r="J107" i="2" s="1"/>
  <c r="F33" i="2"/>
  <c r="BB95" i="1" s="1"/>
  <c r="BB94" i="1" s="1"/>
  <c r="W31" i="1" s="1"/>
  <c r="F35" i="2"/>
  <c r="BD95" i="1" s="1"/>
  <c r="BD94" i="1" s="1"/>
  <c r="W33" i="1" s="1"/>
  <c r="F34" i="2"/>
  <c r="BC95" i="1" s="1"/>
  <c r="BC94" i="1" s="1"/>
  <c r="AY94" i="1" s="1"/>
  <c r="J32" i="2"/>
  <c r="AW95" i="1" s="1"/>
  <c r="F32" i="2"/>
  <c r="BA95" i="1" s="1"/>
  <c r="BA94" i="1" s="1"/>
  <c r="AW94" i="1" s="1"/>
  <c r="AK30" i="1" s="1"/>
  <c r="R133" i="2" l="1"/>
  <c r="T133" i="2"/>
  <c r="R201" i="2"/>
  <c r="P133" i="2"/>
  <c r="P132" i="2" s="1"/>
  <c r="AU95" i="1" s="1"/>
  <c r="AU94" i="1" s="1"/>
  <c r="T201" i="2"/>
  <c r="BK201" i="2"/>
  <c r="J201" i="2" s="1"/>
  <c r="J105" i="2" s="1"/>
  <c r="BK222" i="2"/>
  <c r="J222" i="2"/>
  <c r="J110" i="2" s="1"/>
  <c r="BK133" i="2"/>
  <c r="J133" i="2" s="1"/>
  <c r="J95" i="2" s="1"/>
  <c r="BK226" i="2"/>
  <c r="J226" i="2"/>
  <c r="J112" i="2" s="1"/>
  <c r="W30" i="1"/>
  <c r="J31" i="2"/>
  <c r="AV95" i="1" s="1"/>
  <c r="AT95" i="1" s="1"/>
  <c r="AX94" i="1"/>
  <c r="W32" i="1"/>
  <c r="F31" i="2"/>
  <c r="AZ95" i="1" s="1"/>
  <c r="AZ94" i="1" s="1"/>
  <c r="W29" i="1" s="1"/>
  <c r="R132" i="2" l="1"/>
  <c r="T132" i="2"/>
  <c r="BK132" i="2"/>
  <c r="J132" i="2" s="1"/>
  <c r="J94" i="2" s="1"/>
  <c r="AV94" i="1"/>
  <c r="AK29" i="1" s="1"/>
  <c r="J28" i="2" l="1"/>
  <c r="AG95" i="1" s="1"/>
  <c r="AG94" i="1" s="1"/>
  <c r="AK26" i="1" s="1"/>
  <c r="AK35" i="1" s="1"/>
  <c r="AT94" i="1"/>
  <c r="AN95" i="1" l="1"/>
  <c r="J37" i="2"/>
  <c r="AN94" i="1"/>
</calcChain>
</file>

<file path=xl/sharedStrings.xml><?xml version="1.0" encoding="utf-8"?>
<sst xmlns="http://schemas.openxmlformats.org/spreadsheetml/2006/main" count="1396" uniqueCount="413">
  <si>
    <t>Export Komplet</t>
  </si>
  <si>
    <t/>
  </si>
  <si>
    <t>2.0</t>
  </si>
  <si>
    <t>ZAMOK</t>
  </si>
  <si>
    <t>False</t>
  </si>
  <si>
    <t>{322ba32a-c921-4290-aca2-d5809501b3c9}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</si>
  <si>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</si>
  <si>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</si>
  <si>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</si>
  <si>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</si>
  <si>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</si>
  <si>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</si>
  <si>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</si>
  <si>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</si>
  <si>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19/06/2020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</si>
  <si>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</si>
  <si>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</si>
  <si>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plochy před pavilonem ,,E</t>
  </si>
  <si>
    <t>KSO:</t>
  </si>
  <si>
    <t>CC-CZ:</t>
  </si>
  <si>
    <t>Místo:</t>
  </si>
  <si>
    <t>Luže</t>
  </si>
  <si>
    <t>Datum:</t>
  </si>
  <si>
    <t>17. 6. 2020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</si>
  <si>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</si>
  <si>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</si>
  <si>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</si>
  <si>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</si>
  <si>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</si>
  <si>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</si>
  <si>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</si>
  <si>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</si>
  <si>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</si>
  <si>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Hesko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</si>
  <si>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</si>
  <si>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</si>
  <si>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</si>
  <si>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</si>
  <si>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</si>
  <si>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</si>
  <si>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</si>
  <si>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</si>
  <si>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</si>
  <si>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</si>
  <si>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</si>
  <si>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</si>
  <si>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</si>
  <si>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</si>
  <si>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</si>
  <si>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</si>
  <si>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</si>
  <si>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</si>
  <si>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</si>
  <si>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</si>
  <si>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</si>
  <si>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</si>
  <si>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</si>
  <si>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</si>
  <si>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</si>
  <si>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</si>
  <si>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</si>
  <si>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</si>
  <si>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</si>
  <si>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</si>
  <si>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</si>
  <si>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</si>
  <si>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</si>
  <si>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</si>
  <si>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</si>
  <si>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</si>
  <si>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</si>
  <si>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</si>
  <si>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</si>
  <si>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</si>
  <si>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</si>
  <si>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</si>
  <si>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</si>
  <si>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</si>
  <si>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</si>
  <si>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</si>
  <si>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</si>
  <si>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</si>
  <si>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</si>
  <si>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</si>
  <si>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</si>
  <si>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</si>
  <si>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</si>
  <si>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</si>
  <si>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</si>
  <si>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</si>
  <si>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</si>
  <si>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</si>
  <si>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</si>
  <si>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</si>
  <si>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</si>
  <si>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</si>
  <si>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</si>
  <si>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</si>
  <si>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</si>
  <si>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</si>
  <si>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</si>
  <si>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773 - Podlahy z litého teraca</t>
  </si>
  <si>
    <t xml:space="preserve">    776 - Podlahy povlakové</t>
  </si>
  <si>
    <t xml:space="preserve">    777 - Podlahy lité</t>
  </si>
  <si>
    <t>M - Práce a dodávky M</t>
  </si>
  <si>
    <t xml:space="preserve">    46-M - Zemní práce při extr.mont.pracích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</si>
  <si>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</si>
  <si>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</si>
  <si>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</si>
  <si>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</si>
  <si>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</si>
  <si>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</si>
  <si>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</si>
  <si>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</si>
  <si>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</si>
  <si>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</si>
  <si>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</si>
  <si>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</si>
  <si>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</si>
  <si>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</si>
  <si>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</si>
  <si>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</si>
  <si>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</si>
  <si>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</si>
  <si>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</si>
  <si>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</si>
  <si>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30</t>
  </si>
  <si>
    <t>K</t>
  </si>
  <si>
    <t>113106171</t>
  </si>
  <si>
    <t>Rozebrání dlažeb a dílců vozovek a ploch s přemístěním hmot na skládku na vzdálenost do 3 m nebo s naložením na dopravní prostředek, s jakoukoliv výplní spár ručně ze zámkové dlažby s ložem z kameniva</t>
  </si>
  <si>
    <t>m2</t>
  </si>
  <si>
    <t>4</t>
  </si>
  <si>
    <t>1230420421</t>
  </si>
  <si>
    <t>97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</si>
  <si>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</si>
  <si>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</si>
  <si>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1244661581</t>
  </si>
  <si>
    <t>98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</si>
  <si>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</si>
  <si>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</si>
  <si>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1686467248</t>
  </si>
  <si>
    <t>53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</si>
  <si>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</si>
  <si>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</si>
  <si>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</si>
  <si>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1532489707</t>
  </si>
  <si>
    <t>19</t>
  </si>
  <si>
    <t>131251103</t>
  </si>
  <si>
    <t>Hloubení nezapažených jam a zářezů strojně s urovnáním dna do předepsaného profilu a spádu v hornině třídy těžitelnosti I skupiny 3 přes 50 do 100 m3</t>
  </si>
  <si>
    <t>m3</t>
  </si>
  <si>
    <t>-580963052</t>
  </si>
  <si>
    <t>VV</t>
  </si>
  <si>
    <t>(75,25+3,4)-301*0,07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</si>
  <si>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</si>
  <si>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</si>
  <si>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</si>
  <si>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-755258380</t>
  </si>
  <si>
    <t>57,58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</si>
  <si>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</si>
  <si>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</si>
  <si>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-948052054</t>
  </si>
  <si>
    <t>57,58*8</t>
  </si>
  <si>
    <t>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</si>
  <si>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</si>
  <si>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</si>
  <si>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2086072151</t>
  </si>
  <si>
    <t>0,35</t>
  </si>
  <si>
    <t>32</t>
  </si>
  <si>
    <t>181951112</t>
  </si>
  <si>
    <t>Úprava pláně vyrovnáním výškových rozdílů strojně v hornině třídy těžitelnosti I, skupiny 1 až 3 se zhutněním</t>
  </si>
  <si>
    <t>-1241083304</t>
  </si>
  <si>
    <t>106</t>
  </si>
  <si>
    <t>M</t>
  </si>
  <si>
    <t>HE2</t>
  </si>
  <si>
    <t>profil T 10x10x2mm</t>
  </si>
  <si>
    <t>8</t>
  </si>
  <si>
    <t>-204881542</t>
  </si>
  <si>
    <t>107</t>
  </si>
  <si>
    <t>HE3</t>
  </si>
  <si>
    <t>profil L Al 10x10x2mm</t>
  </si>
  <si>
    <t>1968777954</t>
  </si>
  <si>
    <t>Zakládání</t>
  </si>
  <si>
    <t>58</t>
  </si>
  <si>
    <t>31316004</t>
  </si>
  <si>
    <t>síť výztužná svařovaná 100x100mm drát D 5mm</t>
  </si>
  <si>
    <t>-842170960</t>
  </si>
  <si>
    <t>59</t>
  </si>
  <si>
    <t>273362021</t>
  </si>
  <si>
    <t>Výztuž základů desek ze svařovaných sítí z drátů typu KARI</t>
  </si>
  <si>
    <t>t</t>
  </si>
  <si>
    <t>990791814</t>
  </si>
  <si>
    <t>89*3,08/1000</t>
  </si>
  <si>
    <t>Svislé a kompletní konstrukce</t>
  </si>
  <si>
    <t>81</t>
  </si>
  <si>
    <t>310235241</t>
  </si>
  <si>
    <t>Zazdívka otvorů ve zdivu nadzákladovém cihlami pálenými  plochy do 0,0225 m2, ve zdi tl. do 300 mm</t>
  </si>
  <si>
    <t>kus</t>
  </si>
  <si>
    <t>-687522988</t>
  </si>
  <si>
    <t>Komunikace pozemní</t>
  </si>
  <si>
    <t>103</t>
  </si>
  <si>
    <t>HE 1</t>
  </si>
  <si>
    <t>Sportovní dvouvrství poivrch TARTAN TVP-tl 10+3mm, včetně materiálu (SBR granulát+PU pojivo 10mm, 3mm nástřik, ve dvou vrstvách  sgranulátem  TPV)</t>
  </si>
  <si>
    <t>-1488658146</t>
  </si>
  <si>
    <t>220</t>
  </si>
  <si>
    <t>105</t>
  </si>
  <si>
    <t>HE0</t>
  </si>
  <si>
    <t>Elastická podložka pod umělý trávník ze směsi Pu pojiva a gumového SBR granulátu tl 35mm</t>
  </si>
  <si>
    <t>-468470944</t>
  </si>
  <si>
    <t>104</t>
  </si>
  <si>
    <t>HE4</t>
  </si>
  <si>
    <t>Vodorovné značení (lajnování) hřišť pro tenis a multisport š 5cm</t>
  </si>
  <si>
    <t>-1597344773</t>
  </si>
  <si>
    <t>Vodorovné konstrukce</t>
  </si>
  <si>
    <t>47</t>
  </si>
  <si>
    <t>452311131</t>
  </si>
  <si>
    <t>Podkladní a zajišťovací konstrukce z betonu prostého v otevřeném výkopu desky pod potrubí, stoky a drobné objekty z betonu tř. C 12/15</t>
  </si>
  <si>
    <t>-2075416289</t>
  </si>
  <si>
    <t>6,48</t>
  </si>
  <si>
    <t>36</t>
  </si>
  <si>
    <t>564732111</t>
  </si>
  <si>
    <t>Podklad nebo kryt z vibrovaného štěrku VŠ  s rozprostřením, vlhčením a zhutněním, po zhutnění tl. 100 mm</t>
  </si>
  <si>
    <t>-1437905014</t>
  </si>
  <si>
    <t>81+220</t>
  </si>
  <si>
    <t>33</t>
  </si>
  <si>
    <t>564752111</t>
  </si>
  <si>
    <t>Podklad nebo kryt z vibrovaného štěrku VŠ  s rozprostřením, vlhčením a zhutněním, po zhutnění tl. 150 mm</t>
  </si>
  <si>
    <t>-837397385</t>
  </si>
  <si>
    <t>220+11,4</t>
  </si>
  <si>
    <t>41</t>
  </si>
  <si>
    <t>58341364</t>
  </si>
  <si>
    <t>kamenivo drcené drobné frakce 2/4</t>
  </si>
  <si>
    <t>690663064</t>
  </si>
  <si>
    <t>0,05*11,4*2,6</t>
  </si>
  <si>
    <t>42</t>
  </si>
  <si>
    <t>58344171</t>
  </si>
  <si>
    <t>štěrkodrť frakce 0/32</t>
  </si>
  <si>
    <t>-1131056058</t>
  </si>
  <si>
    <t>81*0,07*2,6</t>
  </si>
  <si>
    <t>39</t>
  </si>
  <si>
    <t>564811111</t>
  </si>
  <si>
    <t>Podklad ze štěrkodrti ŠD  s rozprostřením a zhutněním, po zhutnění tl. 50 mm</t>
  </si>
  <si>
    <t>-744759327</t>
  </si>
  <si>
    <t>40</t>
  </si>
  <si>
    <t>564811113</t>
  </si>
  <si>
    <t>Podklad ze štěrkodrti ŠD  s rozprostřením a zhutněním, po zhutnění tl. 70 mm</t>
  </si>
  <si>
    <t>-272090654</t>
  </si>
  <si>
    <t>31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</si>
  <si>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</si>
  <si>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</si>
  <si>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1689469871</t>
  </si>
  <si>
    <t>Trubní vedení</t>
  </si>
  <si>
    <t>16</t>
  </si>
  <si>
    <t>871350310</t>
  </si>
  <si>
    <t>Montáž kanalizačního potrubí z plastů z polypropylenu PP hladkého plnostěnného SN 10 DN 200</t>
  </si>
  <si>
    <t>-1162242203</t>
  </si>
  <si>
    <t>49</t>
  </si>
  <si>
    <t>28611167</t>
  </si>
  <si>
    <t>trubka kanalizační PVC DN 200x1000mm SN8</t>
  </si>
  <si>
    <t>1703253342</t>
  </si>
  <si>
    <t>9</t>
  </si>
  <si>
    <t>Ostatní konstrukce a práce, bourání</t>
  </si>
  <si>
    <t>90</t>
  </si>
  <si>
    <t>912211111</t>
  </si>
  <si>
    <t>Montáž směrového sloupku  plastového s odrazkou prostým uložením bez betonového základu silničního</t>
  </si>
  <si>
    <t>700041568</t>
  </si>
  <si>
    <t>108</t>
  </si>
  <si>
    <t>HE5</t>
  </si>
  <si>
    <t>Parkovací sloupek flexibilní PE830</t>
  </si>
  <si>
    <t>ks</t>
  </si>
  <si>
    <t>2038395716</t>
  </si>
  <si>
    <t>62</t>
  </si>
  <si>
    <t>28323005</t>
  </si>
  <si>
    <t>fólie profilovaná (nopová) drenážní HDPE s výškou nopů 8mm</t>
  </si>
  <si>
    <t>1201199356</t>
  </si>
  <si>
    <t>52,3+7,5*1</t>
  </si>
  <si>
    <t>101</t>
  </si>
  <si>
    <t>916331111</t>
  </si>
  <si>
    <t>Osazení zahradního obrubníku betonového s ložem tl. od 50 do 100 mm z betonu prostého tř. C 12/15 bez boční opěry</t>
  </si>
  <si>
    <t>427920571</t>
  </si>
  <si>
    <t>20+7,5</t>
  </si>
  <si>
    <t>102</t>
  </si>
  <si>
    <t>59217001</t>
  </si>
  <si>
    <t>obrubník betonový zahradní 1000x50x250mm</t>
  </si>
  <si>
    <t>1500681687</t>
  </si>
  <si>
    <t>919112114</t>
  </si>
  <si>
    <t>Řezání dilatačních spár v živičném krytu  příčných nebo podélných, šířky 4 mm, hloubky přes 90 do 100 mm</t>
  </si>
  <si>
    <t>-675638647</t>
  </si>
  <si>
    <t>100</t>
  </si>
  <si>
    <t>919726122</t>
  </si>
  <si>
    <t>Geotextilie netkaná pro ochranu, separaci nebo filtraci měrná hmotnost přes 200 do 300 g/m2</t>
  </si>
  <si>
    <t>670203140</t>
  </si>
  <si>
    <t>69</t>
  </si>
  <si>
    <t>69311081</t>
  </si>
  <si>
    <t>geotextilie netkaná separační, ochranná, filtrační, drenážní PES 300g/m2</t>
  </si>
  <si>
    <t>-2117834760</t>
  </si>
  <si>
    <t>61*1,1</t>
  </si>
  <si>
    <t>92</t>
  </si>
  <si>
    <t>965043341</t>
  </si>
  <si>
    <t>Bourání mazanin betonových s potěrem nebo teracem tl. do 100 mm, plochy přes 4 m2</t>
  </si>
  <si>
    <t>1977021260</t>
  </si>
  <si>
    <t>8,8*0,15</t>
  </si>
  <si>
    <t>997</t>
  </si>
  <si>
    <t>Přesun sutě</t>
  </si>
  <si>
    <t>99</t>
  </si>
  <si>
    <t>997013601</t>
  </si>
  <si>
    <t>Poplatek za uložení stavebního odpadu na skládce (skládkovné) z prostého betonu zatříděného do Katalogu odpadů pod kódem 17 01 01</t>
  </si>
  <si>
    <t>-249061352</t>
  </si>
  <si>
    <t>301*0,07*2,4</t>
  </si>
  <si>
    <t>12</t>
  </si>
  <si>
    <t>997221645</t>
  </si>
  <si>
    <t>Poplatek za uložení stavebního odpadu na skládce (skládkovné) asfaltového bez obsahu dehtu zatříděného do Katalogu odpadů pod kódem 17 03 02</t>
  </si>
  <si>
    <t>-1086187399</t>
  </si>
  <si>
    <t>46</t>
  </si>
  <si>
    <t>997241531</t>
  </si>
  <si>
    <t>Doprava vybouraných hmot, konstrukcí nebo suti  vodorovné přemístění suti, na vzdálenost do 7 km</t>
  </si>
  <si>
    <t>1050374238</t>
  </si>
  <si>
    <t>48</t>
  </si>
  <si>
    <t>997241539</t>
  </si>
  <si>
    <t>Doprava vybouraných hmot, konstrukcí nebo suti  vodorovné přemístění suti, na vzdálenost Příplatek k ceně za každý další i započatý 1 km přes 7 km</t>
  </si>
  <si>
    <t>-1634191486</t>
  </si>
  <si>
    <t>146,634*8</t>
  </si>
  <si>
    <t>998</t>
  </si>
  <si>
    <t>Přesun hmot</t>
  </si>
  <si>
    <t>13</t>
  </si>
  <si>
    <t>998011001</t>
  </si>
  <si>
    <t>Přesun hmot pro budovy občanské výstavby, bydlení, výrobu a služby  s nosnou svislou konstrukcí zděnou z cihel, tvárnic nebo kamene vodorovná dopravní vzdálenost do 100 m pro budovy výšky do 6 m</t>
  </si>
  <si>
    <t>-1034169115</t>
  </si>
  <si>
    <t>PSV</t>
  </si>
  <si>
    <t>Práce a dodávky PSV</t>
  </si>
  <si>
    <t>711</t>
  </si>
  <si>
    <t>Izolace proti vodě, vlhkosti a plynům</t>
  </si>
  <si>
    <t>78</t>
  </si>
  <si>
    <t>58346262</t>
  </si>
  <si>
    <t>koberec kamenný pro venkovní aplikaci z pryskyřice a křemičitých oblázků frakce 2-4 mm</t>
  </si>
  <si>
    <t>sada</t>
  </si>
  <si>
    <t>869724911</t>
  </si>
  <si>
    <t>81/1,64</t>
  </si>
  <si>
    <t>74</t>
  </si>
  <si>
    <t>711471051</t>
  </si>
  <si>
    <t>Provedení izolace proti povrchové a podpovrchové tlakové vodě termoplasty  na ploše vodorovné V folií PVC lepenou</t>
  </si>
  <si>
    <t>-279778141</t>
  </si>
  <si>
    <t>80</t>
  </si>
  <si>
    <t>JTA.0021739.URS</t>
  </si>
  <si>
    <t>JUNIFOL tl.0,75mm š. 2,5m (50m2/role)</t>
  </si>
  <si>
    <t>1233003756</t>
  </si>
  <si>
    <t>63</t>
  </si>
  <si>
    <t>711491173</t>
  </si>
  <si>
    <t>Provedení izolace proti povrchové a podpovrchové tlakové vodě ostatní  na ploše vodorovné V z nopové fólie</t>
  </si>
  <si>
    <t>-1142659579</t>
  </si>
  <si>
    <t>52,3+7,5</t>
  </si>
  <si>
    <t>64</t>
  </si>
  <si>
    <t>711491176</t>
  </si>
  <si>
    <t>Provedení izolace proti povrchové a podpovrchové tlakové vodě ostatní  na ploše vodorovné V připevnění izolace ukončovací lištou</t>
  </si>
  <si>
    <t>2142643285</t>
  </si>
  <si>
    <t>65</t>
  </si>
  <si>
    <t>28323009</t>
  </si>
  <si>
    <t>lišta ukončovací pro drenážní fólie profilované tl 8mm</t>
  </si>
  <si>
    <t>-1274874232</t>
  </si>
  <si>
    <t>53+7,5</t>
  </si>
  <si>
    <t>71</t>
  </si>
  <si>
    <t>998711101</t>
  </si>
  <si>
    <t>Přesun hmot pro izolace proti vodě, vlhkosti a plynům  stanovený z hmotnosti přesunovaného materiálu vodorovná dopravní vzdálenost do 50 m v objektech výšky do 6 m</t>
  </si>
  <si>
    <t>2026250682</t>
  </si>
  <si>
    <t>773</t>
  </si>
  <si>
    <t>Podlahy z litého teraca</t>
  </si>
  <si>
    <t>66</t>
  </si>
  <si>
    <t>773513111</t>
  </si>
  <si>
    <t>Podlahy z přírodního litého teraca  vložení dilatace (na připravený podklad a spáru) lišta (dilatační lišta ve specifikaci)</t>
  </si>
  <si>
    <t>486175637</t>
  </si>
  <si>
    <t>86+17</t>
  </si>
  <si>
    <t>776</t>
  </si>
  <si>
    <t>Podlahy povlakové</t>
  </si>
  <si>
    <t>88</t>
  </si>
  <si>
    <t>776121111</t>
  </si>
  <si>
    <t>Příprava podkladu penetrace vodou ředitelná na savý podklad (válečkováním) ředěná v poměru 1:3 podlah</t>
  </si>
  <si>
    <t>2098217837</t>
  </si>
  <si>
    <t>89</t>
  </si>
  <si>
    <t>27255778</t>
  </si>
  <si>
    <t>penetrace podkladní na beton a cementové stěrky sportovních litých PUR podlah</t>
  </si>
  <si>
    <t>887681976</t>
  </si>
  <si>
    <t>777</t>
  </si>
  <si>
    <t>Podlahy lité</t>
  </si>
  <si>
    <t>77</t>
  </si>
  <si>
    <t>777211011</t>
  </si>
  <si>
    <t>Podlahy z epoxidové pryskyřice a oblázků (kamenný koberec) křemičitých frakce 2 až 5 mm, tl. 10 mm</t>
  </si>
  <si>
    <t>39799714</t>
  </si>
  <si>
    <t>79</t>
  </si>
  <si>
    <t>998777101</t>
  </si>
  <si>
    <t>Přesun hmot pro podlahy lité  stanovený z hmotnosti přesunovaného materiálu vodorovná dopravní vzdálenost do 50 m v objektech výšky do 6 m</t>
  </si>
  <si>
    <t>596847766</t>
  </si>
  <si>
    <t>Práce a dodávky M</t>
  </si>
  <si>
    <t>46-M</t>
  </si>
  <si>
    <t>Zemní práce při extr.mont.pracích</t>
  </si>
  <si>
    <t>23</t>
  </si>
  <si>
    <t>58156562</t>
  </si>
  <si>
    <t>písek podsypový spárovací frakce 0/1</t>
  </si>
  <si>
    <t>kg</t>
  </si>
  <si>
    <t>128</t>
  </si>
  <si>
    <t>-313729065</t>
  </si>
  <si>
    <t>VRN</t>
  </si>
  <si>
    <t>Vedlejší rozpočtové náklady</t>
  </si>
  <si>
    <t>VRN3</t>
  </si>
  <si>
    <t>Zařízení staveniště</t>
  </si>
  <si>
    <t>14</t>
  </si>
  <si>
    <t>030001000</t>
  </si>
  <si>
    <t>%</t>
  </si>
  <si>
    <t>1024</t>
  </si>
  <si>
    <t>1114104791</t>
  </si>
  <si>
    <t>3,5</t>
  </si>
  <si>
    <t>VRN7</t>
  </si>
  <si>
    <t>Provozní vlivy</t>
  </si>
  <si>
    <t>070001000</t>
  </si>
  <si>
    <t>1964273894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</si>
</sst>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4" t="s">
        <v>14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0"/>
      <c r="AQ5" s="20"/>
      <c r="AR5" s="18"/>
      <c r="BE5" s="221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6" t="s">
        <v>17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0"/>
      <c r="AQ6" s="20"/>
      <c r="AR6" s="18"/>
      <c r="BE6" s="222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2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2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2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22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22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2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22"/>
      <c r="BS13" s="15" t="s">
        <v>6</v>
      </c>
    </row>
    <row r="14" spans="1:74" ht="12.75">
      <c r="B14" s="19"/>
      <c r="C14" s="20"/>
      <c r="D14" s="20"/>
      <c r="E14" s="227" t="s">
        <v>29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22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2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2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22"/>
      <c r="BS17" s="15" t="s">
        <v>31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2"/>
      <c r="BS18" s="15" t="s">
        <v>6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2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22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2"/>
    </row>
    <row r="22" spans="1:71" s="1" customFormat="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2"/>
    </row>
    <row r="23" spans="1:71" s="1" customFormat="1" ht="16.5" customHeight="1">
      <c r="B23" s="19"/>
      <c r="C23" s="20"/>
      <c r="D23" s="20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20"/>
      <c r="AP23" s="20"/>
      <c r="AQ23" s="20"/>
      <c r="AR23" s="18"/>
      <c r="BE23" s="222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2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2"/>
    </row>
    <row r="26" spans="1:71" s="2" customFormat="1" ht="25.9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0">
        <f>ROUND(AG94,2)</f>
        <v>0</v>
      </c>
      <c r="AL26" s="231"/>
      <c r="AM26" s="231"/>
      <c r="AN26" s="231"/>
      <c r="AO26" s="231"/>
      <c r="AP26" s="34"/>
      <c r="AQ26" s="34"/>
      <c r="AR26" s="37"/>
      <c r="BE26" s="22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2" t="s">
        <v>36</v>
      </c>
      <c r="M28" s="232"/>
      <c r="N28" s="232"/>
      <c r="O28" s="232"/>
      <c r="P28" s="232"/>
      <c r="Q28" s="34"/>
      <c r="R28" s="34"/>
      <c r="S28" s="34"/>
      <c r="T28" s="34"/>
      <c r="U28" s="34"/>
      <c r="V28" s="34"/>
      <c r="W28" s="232" t="s">
        <v>37</v>
      </c>
      <c r="X28" s="232"/>
      <c r="Y28" s="232"/>
      <c r="Z28" s="232"/>
      <c r="AA28" s="232"/>
      <c r="AB28" s="232"/>
      <c r="AC28" s="232"/>
      <c r="AD28" s="232"/>
      <c r="AE28" s="232"/>
      <c r="AF28" s="34"/>
      <c r="AG28" s="34"/>
      <c r="AH28" s="34"/>
      <c r="AI28" s="34"/>
      <c r="AJ28" s="34"/>
      <c r="AK28" s="232" t="s">
        <v>38</v>
      </c>
      <c r="AL28" s="232"/>
      <c r="AM28" s="232"/>
      <c r="AN28" s="232"/>
      <c r="AO28" s="232"/>
      <c r="AP28" s="34"/>
      <c r="AQ28" s="34"/>
      <c r="AR28" s="37"/>
      <c r="BE28" s="222"/>
    </row>
    <row r="29" spans="1:71" s="3" customFormat="1" ht="14.45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235">
        <v>0.21</v>
      </c>
      <c r="M29" s="234"/>
      <c r="N29" s="234"/>
      <c r="O29" s="234"/>
      <c r="P29" s="234"/>
      <c r="Q29" s="39"/>
      <c r="R29" s="39"/>
      <c r="S29" s="39"/>
      <c r="T29" s="39"/>
      <c r="U29" s="39"/>
      <c r="V29" s="39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9"/>
      <c r="AG29" s="39"/>
      <c r="AH29" s="39"/>
      <c r="AI29" s="39"/>
      <c r="AJ29" s="39"/>
      <c r="AK29" s="233">
        <f>ROUND(AV94, 2)</f>
        <v>0</v>
      </c>
      <c r="AL29" s="234"/>
      <c r="AM29" s="234"/>
      <c r="AN29" s="234"/>
      <c r="AO29" s="234"/>
      <c r="AP29" s="39"/>
      <c r="AQ29" s="39"/>
      <c r="AR29" s="40"/>
      <c r="BE29" s="223"/>
    </row>
    <row r="30" spans="1:71" s="3" customFormat="1" ht="14.45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235">
        <v>0.15</v>
      </c>
      <c r="M30" s="234"/>
      <c r="N30" s="234"/>
      <c r="O30" s="234"/>
      <c r="P30" s="234"/>
      <c r="Q30" s="39"/>
      <c r="R30" s="39"/>
      <c r="S30" s="39"/>
      <c r="T30" s="39"/>
      <c r="U30" s="39"/>
      <c r="V30" s="39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9"/>
      <c r="AG30" s="39"/>
      <c r="AH30" s="39"/>
      <c r="AI30" s="39"/>
      <c r="AJ30" s="39"/>
      <c r="AK30" s="233">
        <f>ROUND(AW94, 2)</f>
        <v>0</v>
      </c>
      <c r="AL30" s="234"/>
      <c r="AM30" s="234"/>
      <c r="AN30" s="234"/>
      <c r="AO30" s="234"/>
      <c r="AP30" s="39"/>
      <c r="AQ30" s="39"/>
      <c r="AR30" s="40"/>
      <c r="BE30" s="223"/>
    </row>
    <row r="31" spans="1:71" s="3" customFormat="1" ht="14.45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235">
        <v>0.21</v>
      </c>
      <c r="M31" s="234"/>
      <c r="N31" s="234"/>
      <c r="O31" s="234"/>
      <c r="P31" s="234"/>
      <c r="Q31" s="39"/>
      <c r="R31" s="39"/>
      <c r="S31" s="39"/>
      <c r="T31" s="39"/>
      <c r="U31" s="39"/>
      <c r="V31" s="39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9"/>
      <c r="AG31" s="39"/>
      <c r="AH31" s="39"/>
      <c r="AI31" s="39"/>
      <c r="AJ31" s="39"/>
      <c r="AK31" s="233">
        <v>0</v>
      </c>
      <c r="AL31" s="234"/>
      <c r="AM31" s="234"/>
      <c r="AN31" s="234"/>
      <c r="AO31" s="234"/>
      <c r="AP31" s="39"/>
      <c r="AQ31" s="39"/>
      <c r="AR31" s="40"/>
      <c r="BE31" s="223"/>
    </row>
    <row r="32" spans="1:71" s="3" customFormat="1" ht="14.45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235">
        <v>0.15</v>
      </c>
      <c r="M32" s="234"/>
      <c r="N32" s="234"/>
      <c r="O32" s="234"/>
      <c r="P32" s="234"/>
      <c r="Q32" s="39"/>
      <c r="R32" s="39"/>
      <c r="S32" s="39"/>
      <c r="T32" s="39"/>
      <c r="U32" s="39"/>
      <c r="V32" s="39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9"/>
      <c r="AG32" s="39"/>
      <c r="AH32" s="39"/>
      <c r="AI32" s="39"/>
      <c r="AJ32" s="39"/>
      <c r="AK32" s="233">
        <v>0</v>
      </c>
      <c r="AL32" s="234"/>
      <c r="AM32" s="234"/>
      <c r="AN32" s="234"/>
      <c r="AO32" s="234"/>
      <c r="AP32" s="39"/>
      <c r="AQ32" s="39"/>
      <c r="AR32" s="40"/>
      <c r="BE32" s="223"/>
    </row>
    <row r="33" spans="1:57" s="3" customFormat="1" ht="14.45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235">
        <v>0</v>
      </c>
      <c r="M33" s="234"/>
      <c r="N33" s="234"/>
      <c r="O33" s="234"/>
      <c r="P33" s="234"/>
      <c r="Q33" s="39"/>
      <c r="R33" s="39"/>
      <c r="S33" s="39"/>
      <c r="T33" s="39"/>
      <c r="U33" s="39"/>
      <c r="V33" s="39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9"/>
      <c r="AG33" s="39"/>
      <c r="AH33" s="39"/>
      <c r="AI33" s="39"/>
      <c r="AJ33" s="39"/>
      <c r="AK33" s="233">
        <v>0</v>
      </c>
      <c r="AL33" s="234"/>
      <c r="AM33" s="234"/>
      <c r="AN33" s="234"/>
      <c r="AO33" s="234"/>
      <c r="AP33" s="39"/>
      <c r="AQ33" s="39"/>
      <c r="AR33" s="40"/>
      <c r="BE33" s="223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2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36" t="s">
        <v>47</v>
      </c>
      <c r="Y35" s="237"/>
      <c r="Z35" s="237"/>
      <c r="AA35" s="237"/>
      <c r="AB35" s="237"/>
      <c r="AC35" s="43"/>
      <c r="AD35" s="43"/>
      <c r="AE35" s="43"/>
      <c r="AF35" s="43"/>
      <c r="AG35" s="43"/>
      <c r="AH35" s="43"/>
      <c r="AI35" s="43"/>
      <c r="AJ35" s="43"/>
      <c r="AK35" s="238">
        <f>SUM(AK26:AK33)</f>
        <v>0</v>
      </c>
      <c r="AL35" s="237"/>
      <c r="AM35" s="237"/>
      <c r="AN35" s="237"/>
      <c r="AO35" s="239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50</v>
      </c>
      <c r="AI60" s="36"/>
      <c r="AJ60" s="36"/>
      <c r="AK60" s="36"/>
      <c r="AL60" s="36"/>
      <c r="AM60" s="50" t="s">
        <v>51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53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50</v>
      </c>
      <c r="AI75" s="36"/>
      <c r="AJ75" s="36"/>
      <c r="AK75" s="36"/>
      <c r="AL75" s="36"/>
      <c r="AM75" s="50" t="s">
        <v>51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>
      <c r="A82" s="32"/>
      <c r="B82" s="33"/>
      <c r="C82" s="21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19/06/2020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0" t="str">
        <f>K6</f>
        <v>Úprava plochy před pavilonem ,,E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  <c r="AO85" s="241"/>
      <c r="AP85" s="61"/>
      <c r="AQ85" s="61"/>
      <c r="AR85" s="62"/>
    </row>
    <row r="86" spans="1:90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Luže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2" t="str">
        <f>IF(AN8= "","",AN8)</f>
        <v>17. 6. 2020</v>
      </c>
      <c r="AN87" s="242"/>
      <c r="AO87" s="34"/>
      <c r="AP87" s="34"/>
      <c r="AQ87" s="34"/>
      <c r="AR87" s="37"/>
      <c r="BE87" s="32"/>
    </row>
    <row r="88" spans="1:90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43" t="str">
        <f>IF(E17="","",E17)</f>
        <v xml:space="preserve"> </v>
      </c>
      <c r="AN89" s="244"/>
      <c r="AO89" s="244"/>
      <c r="AP89" s="244"/>
      <c r="AQ89" s="34"/>
      <c r="AR89" s="37"/>
      <c r="AS89" s="245" t="s">
        <v>55</v>
      </c>
      <c r="AT89" s="246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32</v>
      </c>
      <c r="AJ90" s="34"/>
      <c r="AK90" s="34"/>
      <c r="AL90" s="34"/>
      <c r="AM90" s="243" t="str">
        <f>IF(E20="","",E20)</f>
        <v>Hesko</v>
      </c>
      <c r="AN90" s="244"/>
      <c r="AO90" s="244"/>
      <c r="AP90" s="244"/>
      <c r="AQ90" s="34"/>
      <c r="AR90" s="37"/>
      <c r="AS90" s="247"/>
      <c r="AT90" s="248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49"/>
      <c r="AT91" s="250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>
      <c r="A92" s="32"/>
      <c r="B92" s="33"/>
      <c r="C92" s="251" t="s">
        <v>56</v>
      </c>
      <c r="D92" s="252"/>
      <c r="E92" s="252"/>
      <c r="F92" s="252"/>
      <c r="G92" s="252"/>
      <c r="H92" s="71"/>
      <c r="I92" s="253" t="s">
        <v>57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4" t="s">
        <v>58</v>
      </c>
      <c r="AH92" s="252"/>
      <c r="AI92" s="252"/>
      <c r="AJ92" s="252"/>
      <c r="AK92" s="252"/>
      <c r="AL92" s="252"/>
      <c r="AM92" s="252"/>
      <c r="AN92" s="253" t="s">
        <v>59</v>
      </c>
      <c r="AO92" s="252"/>
      <c r="AP92" s="255"/>
      <c r="AQ92" s="72" t="s">
        <v>60</v>
      </c>
      <c r="AR92" s="37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32"/>
    </row>
    <row r="93" spans="1:90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>
      <c r="B94" s="79"/>
      <c r="C94" s="80" t="s">
        <v>73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59">
        <f>ROUND(AG95,2)</f>
        <v>0</v>
      </c>
      <c r="AH94" s="259"/>
      <c r="AI94" s="259"/>
      <c r="AJ94" s="259"/>
      <c r="AK94" s="259"/>
      <c r="AL94" s="259"/>
      <c r="AM94" s="259"/>
      <c r="AN94" s="260">
        <f>SUM(AG94,AT94)</f>
        <v>0</v>
      </c>
      <c r="AO94" s="260"/>
      <c r="AP94" s="260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74</v>
      </c>
      <c r="BT94" s="89" t="s">
        <v>75</v>
      </c>
      <c r="BV94" s="89" t="s">
        <v>76</v>
      </c>
      <c r="BW94" s="89" t="s">
        <v>5</v>
      </c>
      <c r="BX94" s="89" t="s">
        <v>77</v>
      </c>
      <c r="CL94" s="89" t="s">
        <v>1</v>
      </c>
    </row>
    <row r="95" spans="1:90" s="7" customFormat="1" ht="24.75" customHeight="1">
      <c r="A95" s="90" t="s">
        <v>78</v>
      </c>
      <c r="B95" s="91"/>
      <c r="C95" s="92"/>
      <c r="D95" s="258" t="s">
        <v>14</v>
      </c>
      <c r="E95" s="258"/>
      <c r="F95" s="258"/>
      <c r="G95" s="258"/>
      <c r="H95" s="258"/>
      <c r="I95" s="93"/>
      <c r="J95" s="258" t="s">
        <v>17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56">
        <f>'19-06-2020 - Úprava ploch...'!J28</f>
        <v>0</v>
      </c>
      <c r="AH95" s="257"/>
      <c r="AI95" s="257"/>
      <c r="AJ95" s="257"/>
      <c r="AK95" s="257"/>
      <c r="AL95" s="257"/>
      <c r="AM95" s="257"/>
      <c r="AN95" s="256">
        <f>SUM(AG95,AT95)</f>
        <v>0</v>
      </c>
      <c r="AO95" s="257"/>
      <c r="AP95" s="257"/>
      <c r="AQ95" s="94" t="s">
        <v>79</v>
      </c>
      <c r="AR95" s="95"/>
      <c r="AS95" s="96">
        <v>0</v>
      </c>
      <c r="AT95" s="97">
        <f>ROUND(SUM(AV95:AW95),2)</f>
        <v>0</v>
      </c>
      <c r="AU95" s="98">
        <f>'19-06-2020 - Úprava ploch...'!P132</f>
        <v>0</v>
      </c>
      <c r="AV95" s="97">
        <f>'19-06-2020 - Úprava ploch...'!J31</f>
        <v>0</v>
      </c>
      <c r="AW95" s="97">
        <f>'19-06-2020 - Úprava ploch...'!J32</f>
        <v>0</v>
      </c>
      <c r="AX95" s="97">
        <f>'19-06-2020 - Úprava ploch...'!J33</f>
        <v>0</v>
      </c>
      <c r="AY95" s="97">
        <f>'19-06-2020 - Úprava ploch...'!J34</f>
        <v>0</v>
      </c>
      <c r="AZ95" s="97">
        <f>'19-06-2020 - Úprava ploch...'!F31</f>
        <v>0</v>
      </c>
      <c r="BA95" s="97">
        <f>'19-06-2020 - Úprava ploch...'!F32</f>
        <v>0</v>
      </c>
      <c r="BB95" s="97">
        <f>'19-06-2020 - Úprava ploch...'!F33</f>
        <v>0</v>
      </c>
      <c r="BC95" s="97">
        <f>'19-06-2020 - Úprava ploch...'!F34</f>
        <v>0</v>
      </c>
      <c r="BD95" s="99">
        <f>'19-06-2020 - Úprava ploch...'!F35</f>
        <v>0</v>
      </c>
      <c r="BT95" s="100" t="s">
        <v>80</v>
      </c>
      <c r="BU95" s="100" t="s">
        <v>81</v>
      </c>
      <c r="BV95" s="100" t="s">
        <v>76</v>
      </c>
      <c r="BW95" s="100" t="s">
        <v>5</v>
      </c>
      <c r="BX95" s="100" t="s">
        <v>77</v>
      </c>
      <c r="CL95" s="100" t="s">
        <v>1</v>
      </c>
    </row>
    <row r="96" spans="1:90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+X6N3svuj8kTS8PvOlblvlgfv6kR834mnH6V7IQVsPQwGcZOTp86NExNxL0ZcecP52MqLN+yWYgJwpkLZ6HR5w==" saltValue="O3CjBOxiQSXJ62YOuZEP509jdFhVdFTBSMWib/unEi2N7pzSyxbInhVqmda8zy1g9hZqkEyQpz7+k1Jwfpzcn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9-06-2020 - Úprava ploc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8"/>
      <c r="AT3" s="15" t="s">
        <v>82</v>
      </c>
    </row>
    <row r="4" spans="1:46" s="1" customFormat="1" ht="24.95" customHeight="1">
      <c r="B4" s="18"/>
      <c r="D4" s="103" t="s">
        <v>83</v>
      </c>
      <c r="L4" s="18"/>
      <c r="M4" s="104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105" t="s">
        <v>16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7"/>
      <c r="C7" s="32"/>
      <c r="D7" s="32"/>
      <c r="E7" s="262" t="s">
        <v>17</v>
      </c>
      <c r="F7" s="263"/>
      <c r="G7" s="263"/>
      <c r="H7" s="263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5" t="s">
        <v>18</v>
      </c>
      <c r="E9" s="32"/>
      <c r="F9" s="106" t="s">
        <v>1</v>
      </c>
      <c r="G9" s="32"/>
      <c r="H9" s="32"/>
      <c r="I9" s="105" t="s">
        <v>19</v>
      </c>
      <c r="J9" s="10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5" t="s">
        <v>20</v>
      </c>
      <c r="E10" s="32"/>
      <c r="F10" s="106" t="s">
        <v>21</v>
      </c>
      <c r="G10" s="32"/>
      <c r="H10" s="32"/>
      <c r="I10" s="105" t="s">
        <v>22</v>
      </c>
      <c r="J10" s="107" t="str">
        <f>'Rekapitulace stavby'!AN8</f>
        <v>17. 6. 2020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24</v>
      </c>
      <c r="E12" s="32"/>
      <c r="F12" s="32"/>
      <c r="G12" s="32"/>
      <c r="H12" s="32"/>
      <c r="I12" s="105" t="s">
        <v>25</v>
      </c>
      <c r="J12" s="106" t="str">
        <f>IF('Rekapitulace stavby'!AN10="","",'Rekapitulace stavby'!AN10)</f>
        <v/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6" t="str">
        <f>IF('Rekapitulace stavby'!E11="","",'Rekapitulace stavby'!E11)</f>
        <v xml:space="preserve"> </v>
      </c>
      <c r="F13" s="32"/>
      <c r="G13" s="32"/>
      <c r="H13" s="32"/>
      <c r="I13" s="105" t="s">
        <v>27</v>
      </c>
      <c r="J13" s="106" t="str">
        <f>IF('Rekapitulace stavby'!AN11="","",'Rekapitulace stavby'!AN11)</f>
        <v/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5" t="s">
        <v>28</v>
      </c>
      <c r="E15" s="32"/>
      <c r="F15" s="32"/>
      <c r="G15" s="32"/>
      <c r="H15" s="32"/>
      <c r="I15" s="105" t="s">
        <v>25</v>
      </c>
      <c r="J15" s="28" t="str">
        <f>'Rekapitulace stavby'!AN13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64" t="str">
        <f>'Rekapitulace stavby'!E14</f>
        <v>Vyplň údaj</v>
      </c>
      <c r="F16" s="265"/>
      <c r="G16" s="265"/>
      <c r="H16" s="265"/>
      <c r="I16" s="105" t="s">
        <v>27</v>
      </c>
      <c r="J16" s="28" t="str">
        <f>'Rekapitulace stavby'!AN14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5" t="s">
        <v>30</v>
      </c>
      <c r="E18" s="32"/>
      <c r="F18" s="32"/>
      <c r="G18" s="32"/>
      <c r="H18" s="32"/>
      <c r="I18" s="105" t="s">
        <v>25</v>
      </c>
      <c r="J18" s="106" t="str">
        <f>IF('Rekapitulace stavby'!AN16="","",'Rekapitulace stavby'!AN16)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6" t="str">
        <f>IF('Rekapitulace stavby'!E17="","",'Rekapitulace stavby'!E17)</f>
        <v xml:space="preserve"> </v>
      </c>
      <c r="F19" s="32"/>
      <c r="G19" s="32"/>
      <c r="H19" s="32"/>
      <c r="I19" s="105" t="s">
        <v>27</v>
      </c>
      <c r="J19" s="106" t="str">
        <f>IF('Rekapitulace stavby'!AN17="","",'Rekapitulace stavby'!AN17)</f>
        <v/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5" t="s">
        <v>32</v>
      </c>
      <c r="E21" s="32"/>
      <c r="F21" s="32"/>
      <c r="G21" s="32"/>
      <c r="H21" s="32"/>
      <c r="I21" s="105" t="s">
        <v>25</v>
      </c>
      <c r="J21" s="106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6" t="s">
        <v>33</v>
      </c>
      <c r="F22" s="32"/>
      <c r="G22" s="32"/>
      <c r="H22" s="32"/>
      <c r="I22" s="105" t="s">
        <v>27</v>
      </c>
      <c r="J22" s="106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5" t="s">
        <v>34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108"/>
      <c r="B25" s="109"/>
      <c r="C25" s="108"/>
      <c r="D25" s="108"/>
      <c r="E25" s="266" t="s">
        <v>1</v>
      </c>
      <c r="F25" s="266"/>
      <c r="G25" s="266"/>
      <c r="H25" s="266"/>
      <c r="I25" s="108"/>
      <c r="J25" s="108"/>
      <c r="K25" s="108"/>
      <c r="L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11"/>
      <c r="E27" s="111"/>
      <c r="F27" s="111"/>
      <c r="G27" s="111"/>
      <c r="H27" s="111"/>
      <c r="I27" s="111"/>
      <c r="J27" s="111"/>
      <c r="K27" s="111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2" t="s">
        <v>35</v>
      </c>
      <c r="E28" s="32"/>
      <c r="F28" s="32"/>
      <c r="G28" s="32"/>
      <c r="H28" s="32"/>
      <c r="I28" s="32"/>
      <c r="J28" s="113">
        <f>ROUND(J132,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14" t="s">
        <v>37</v>
      </c>
      <c r="G30" s="32"/>
      <c r="H30" s="32"/>
      <c r="I30" s="114" t="s">
        <v>36</v>
      </c>
      <c r="J30" s="114" t="s">
        <v>38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5" t="s">
        <v>39</v>
      </c>
      <c r="E31" s="105" t="s">
        <v>40</v>
      </c>
      <c r="F31" s="116">
        <f>ROUND((SUM(BE132:BE232)),  2)</f>
        <v>0</v>
      </c>
      <c r="G31" s="32"/>
      <c r="H31" s="32"/>
      <c r="I31" s="117">
        <v>0.21</v>
      </c>
      <c r="J31" s="116">
        <f>ROUND(((SUM(BE132:BE232))*I31),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105" t="s">
        <v>41</v>
      </c>
      <c r="F32" s="116">
        <f>ROUND((SUM(BF132:BF232)),  2)</f>
        <v>0</v>
      </c>
      <c r="G32" s="32"/>
      <c r="H32" s="32"/>
      <c r="I32" s="117">
        <v>0.15</v>
      </c>
      <c r="J32" s="116">
        <f>ROUND(((SUM(BF132:BF232))*I32),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105" t="s">
        <v>42</v>
      </c>
      <c r="F33" s="116">
        <f>ROUND((SUM(BG132:BG232)),  2)</f>
        <v>0</v>
      </c>
      <c r="G33" s="32"/>
      <c r="H33" s="32"/>
      <c r="I33" s="117">
        <v>0.21</v>
      </c>
      <c r="J33" s="116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5" t="s">
        <v>43</v>
      </c>
      <c r="F34" s="116">
        <f>ROUND((SUM(BH132:BH232)),  2)</f>
        <v>0</v>
      </c>
      <c r="G34" s="32"/>
      <c r="H34" s="32"/>
      <c r="I34" s="117">
        <v>0.15</v>
      </c>
      <c r="J34" s="116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44</v>
      </c>
      <c r="F35" s="116">
        <f>ROUND((SUM(BI132:BI232)),  2)</f>
        <v>0</v>
      </c>
      <c r="G35" s="32"/>
      <c r="H35" s="32"/>
      <c r="I35" s="117">
        <v>0</v>
      </c>
      <c r="J35" s="116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8"/>
      <c r="D37" s="119" t="s">
        <v>45</v>
      </c>
      <c r="E37" s="120"/>
      <c r="F37" s="120"/>
      <c r="G37" s="121" t="s">
        <v>46</v>
      </c>
      <c r="H37" s="122" t="s">
        <v>47</v>
      </c>
      <c r="I37" s="120"/>
      <c r="J37" s="123">
        <f>SUM(J28:J35)</f>
        <v>0</v>
      </c>
      <c r="K37" s="124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5" t="s">
        <v>48</v>
      </c>
      <c r="E50" s="126"/>
      <c r="F50" s="126"/>
      <c r="G50" s="125" t="s">
        <v>49</v>
      </c>
      <c r="H50" s="126"/>
      <c r="I50" s="126"/>
      <c r="J50" s="126"/>
      <c r="K50" s="126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27" t="s">
        <v>50</v>
      </c>
      <c r="E61" s="128"/>
      <c r="F61" s="129" t="s">
        <v>51</v>
      </c>
      <c r="G61" s="127" t="s">
        <v>50</v>
      </c>
      <c r="H61" s="128"/>
      <c r="I61" s="128"/>
      <c r="J61" s="130" t="s">
        <v>51</v>
      </c>
      <c r="K61" s="12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25" t="s">
        <v>52</v>
      </c>
      <c r="E65" s="131"/>
      <c r="F65" s="131"/>
      <c r="G65" s="125" t="s">
        <v>53</v>
      </c>
      <c r="H65" s="131"/>
      <c r="I65" s="131"/>
      <c r="J65" s="131"/>
      <c r="K65" s="13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27" t="s">
        <v>50</v>
      </c>
      <c r="E76" s="128"/>
      <c r="F76" s="129" t="s">
        <v>51</v>
      </c>
      <c r="G76" s="127" t="s">
        <v>50</v>
      </c>
      <c r="H76" s="128"/>
      <c r="I76" s="128"/>
      <c r="J76" s="130" t="s">
        <v>51</v>
      </c>
      <c r="K76" s="12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84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40" t="str">
        <f>E7</f>
        <v>Úprava plochy před pavilonem ,,E</v>
      </c>
      <c r="F85" s="267"/>
      <c r="G85" s="267"/>
      <c r="H85" s="267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4"/>
      <c r="E87" s="34"/>
      <c r="F87" s="25" t="str">
        <f>F10</f>
        <v>Luže</v>
      </c>
      <c r="G87" s="34"/>
      <c r="H87" s="34"/>
      <c r="I87" s="27" t="s">
        <v>22</v>
      </c>
      <c r="J87" s="64" t="str">
        <f>IF(J10="","",J10)</f>
        <v>17. 6. 2020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24</v>
      </c>
      <c r="D89" s="34"/>
      <c r="E89" s="34"/>
      <c r="F89" s="25" t="str">
        <f>E13</f>
        <v xml:space="preserve"> </v>
      </c>
      <c r="G89" s="34"/>
      <c r="H89" s="34"/>
      <c r="I89" s="27" t="s">
        <v>30</v>
      </c>
      <c r="J89" s="30" t="str">
        <f>E19</f>
        <v xml:space="preserve"> 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28</v>
      </c>
      <c r="D90" s="34"/>
      <c r="E90" s="34"/>
      <c r="F90" s="25" t="str">
        <f>IF(E16="","",E16)</f>
        <v>Vyplň údaj</v>
      </c>
      <c r="G90" s="34"/>
      <c r="H90" s="34"/>
      <c r="I90" s="27" t="s">
        <v>32</v>
      </c>
      <c r="J90" s="30" t="str">
        <f>E22</f>
        <v>Hesko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36" t="s">
        <v>85</v>
      </c>
      <c r="D92" s="137"/>
      <c r="E92" s="137"/>
      <c r="F92" s="137"/>
      <c r="G92" s="137"/>
      <c r="H92" s="137"/>
      <c r="I92" s="137"/>
      <c r="J92" s="138" t="s">
        <v>86</v>
      </c>
      <c r="K92" s="137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39" t="s">
        <v>87</v>
      </c>
      <c r="D94" s="34"/>
      <c r="E94" s="34"/>
      <c r="F94" s="34"/>
      <c r="G94" s="34"/>
      <c r="H94" s="34"/>
      <c r="I94" s="34"/>
      <c r="J94" s="82">
        <f>J132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88</v>
      </c>
    </row>
    <row r="95" spans="1:47" s="9" customFormat="1" ht="24.95" customHeight="1">
      <c r="B95" s="140"/>
      <c r="C95" s="141"/>
      <c r="D95" s="142" t="s">
        <v>89</v>
      </c>
      <c r="E95" s="143"/>
      <c r="F95" s="143"/>
      <c r="G95" s="143"/>
      <c r="H95" s="143"/>
      <c r="I95" s="143"/>
      <c r="J95" s="144">
        <f>J133</f>
        <v>0</v>
      </c>
      <c r="K95" s="141"/>
      <c r="L95" s="145"/>
    </row>
    <row r="96" spans="1:47" s="10" customFormat="1" ht="19.899999999999999" customHeight="1">
      <c r="B96" s="146"/>
      <c r="C96" s="147"/>
      <c r="D96" s="148" t="s">
        <v>90</v>
      </c>
      <c r="E96" s="149"/>
      <c r="F96" s="149"/>
      <c r="G96" s="149"/>
      <c r="H96" s="149"/>
      <c r="I96" s="149"/>
      <c r="J96" s="150">
        <f>J134</f>
        <v>0</v>
      </c>
      <c r="K96" s="147"/>
      <c r="L96" s="151"/>
    </row>
    <row r="97" spans="2:12" s="10" customFormat="1" ht="19.899999999999999" customHeight="1">
      <c r="B97" s="146"/>
      <c r="C97" s="147"/>
      <c r="D97" s="148" t="s">
        <v>91</v>
      </c>
      <c r="E97" s="149"/>
      <c r="F97" s="149"/>
      <c r="G97" s="149"/>
      <c r="H97" s="149"/>
      <c r="I97" s="149"/>
      <c r="J97" s="150">
        <f>J150</f>
        <v>0</v>
      </c>
      <c r="K97" s="147"/>
      <c r="L97" s="151"/>
    </row>
    <row r="98" spans="2:12" s="10" customFormat="1" ht="19.899999999999999" customHeight="1">
      <c r="B98" s="146"/>
      <c r="C98" s="147"/>
      <c r="D98" s="148" t="s">
        <v>92</v>
      </c>
      <c r="E98" s="149"/>
      <c r="F98" s="149"/>
      <c r="G98" s="149"/>
      <c r="H98" s="149"/>
      <c r="I98" s="149"/>
      <c r="J98" s="150">
        <f>J154</f>
        <v>0</v>
      </c>
      <c r="K98" s="147"/>
      <c r="L98" s="151"/>
    </row>
    <row r="99" spans="2:12" s="10" customFormat="1" ht="19.899999999999999" customHeight="1">
      <c r="B99" s="146"/>
      <c r="C99" s="147"/>
      <c r="D99" s="148" t="s">
        <v>93</v>
      </c>
      <c r="E99" s="149"/>
      <c r="F99" s="149"/>
      <c r="G99" s="149"/>
      <c r="H99" s="149"/>
      <c r="I99" s="149"/>
      <c r="J99" s="150">
        <f>J156</f>
        <v>0</v>
      </c>
      <c r="K99" s="147"/>
      <c r="L99" s="151"/>
    </row>
    <row r="100" spans="2:12" s="10" customFormat="1" ht="14.85" customHeight="1">
      <c r="B100" s="146"/>
      <c r="C100" s="147"/>
      <c r="D100" s="148" t="s">
        <v>94</v>
      </c>
      <c r="E100" s="149"/>
      <c r="F100" s="149"/>
      <c r="G100" s="149"/>
      <c r="H100" s="149"/>
      <c r="I100" s="149"/>
      <c r="J100" s="150">
        <f>J161</f>
        <v>0</v>
      </c>
      <c r="K100" s="147"/>
      <c r="L100" s="151"/>
    </row>
    <row r="101" spans="2:12" s="10" customFormat="1" ht="19.899999999999999" customHeight="1">
      <c r="B101" s="146"/>
      <c r="C101" s="147"/>
      <c r="D101" s="148" t="s">
        <v>95</v>
      </c>
      <c r="E101" s="149"/>
      <c r="F101" s="149"/>
      <c r="G101" s="149"/>
      <c r="H101" s="149"/>
      <c r="I101" s="149"/>
      <c r="J101" s="150">
        <f>J175</f>
        <v>0</v>
      </c>
      <c r="K101" s="147"/>
      <c r="L101" s="151"/>
    </row>
    <row r="102" spans="2:12" s="10" customFormat="1" ht="19.899999999999999" customHeight="1">
      <c r="B102" s="146"/>
      <c r="C102" s="147"/>
      <c r="D102" s="148" t="s">
        <v>96</v>
      </c>
      <c r="E102" s="149"/>
      <c r="F102" s="149"/>
      <c r="G102" s="149"/>
      <c r="H102" s="149"/>
      <c r="I102" s="149"/>
      <c r="J102" s="150">
        <f>J178</f>
        <v>0</v>
      </c>
      <c r="K102" s="147"/>
      <c r="L102" s="151"/>
    </row>
    <row r="103" spans="2:12" s="10" customFormat="1" ht="19.899999999999999" customHeight="1">
      <c r="B103" s="146"/>
      <c r="C103" s="147"/>
      <c r="D103" s="148" t="s">
        <v>97</v>
      </c>
      <c r="E103" s="149"/>
      <c r="F103" s="149"/>
      <c r="G103" s="149"/>
      <c r="H103" s="149"/>
      <c r="I103" s="149"/>
      <c r="J103" s="150">
        <f>J192</f>
        <v>0</v>
      </c>
      <c r="K103" s="147"/>
      <c r="L103" s="151"/>
    </row>
    <row r="104" spans="2:12" s="10" customFormat="1" ht="19.899999999999999" customHeight="1">
      <c r="B104" s="146"/>
      <c r="C104" s="147"/>
      <c r="D104" s="148" t="s">
        <v>98</v>
      </c>
      <c r="E104" s="149"/>
      <c r="F104" s="149"/>
      <c r="G104" s="149"/>
      <c r="H104" s="149"/>
      <c r="I104" s="149"/>
      <c r="J104" s="150">
        <f>J199</f>
        <v>0</v>
      </c>
      <c r="K104" s="147"/>
      <c r="L104" s="151"/>
    </row>
    <row r="105" spans="2:12" s="9" customFormat="1" ht="24.95" customHeight="1">
      <c r="B105" s="140"/>
      <c r="C105" s="141"/>
      <c r="D105" s="142" t="s">
        <v>99</v>
      </c>
      <c r="E105" s="143"/>
      <c r="F105" s="143"/>
      <c r="G105" s="143"/>
      <c r="H105" s="143"/>
      <c r="I105" s="143"/>
      <c r="J105" s="144">
        <f>J201</f>
        <v>0</v>
      </c>
      <c r="K105" s="141"/>
      <c r="L105" s="145"/>
    </row>
    <row r="106" spans="2:12" s="10" customFormat="1" ht="19.899999999999999" customHeight="1">
      <c r="B106" s="146"/>
      <c r="C106" s="147"/>
      <c r="D106" s="148" t="s">
        <v>100</v>
      </c>
      <c r="E106" s="149"/>
      <c r="F106" s="149"/>
      <c r="G106" s="149"/>
      <c r="H106" s="149"/>
      <c r="I106" s="149"/>
      <c r="J106" s="150">
        <f>J202</f>
        <v>0</v>
      </c>
      <c r="K106" s="147"/>
      <c r="L106" s="151"/>
    </row>
    <row r="107" spans="2:12" s="10" customFormat="1" ht="19.899999999999999" customHeight="1">
      <c r="B107" s="146"/>
      <c r="C107" s="147"/>
      <c r="D107" s="148" t="s">
        <v>101</v>
      </c>
      <c r="E107" s="149"/>
      <c r="F107" s="149"/>
      <c r="G107" s="149"/>
      <c r="H107" s="149"/>
      <c r="I107" s="149"/>
      <c r="J107" s="150">
        <f>J213</f>
        <v>0</v>
      </c>
      <c r="K107" s="147"/>
      <c r="L107" s="151"/>
    </row>
    <row r="108" spans="2:12" s="10" customFormat="1" ht="19.899999999999999" customHeight="1">
      <c r="B108" s="146"/>
      <c r="C108" s="147"/>
      <c r="D108" s="148" t="s">
        <v>102</v>
      </c>
      <c r="E108" s="149"/>
      <c r="F108" s="149"/>
      <c r="G108" s="149"/>
      <c r="H108" s="149"/>
      <c r="I108" s="149"/>
      <c r="J108" s="150">
        <f>J216</f>
        <v>0</v>
      </c>
      <c r="K108" s="147"/>
      <c r="L108" s="151"/>
    </row>
    <row r="109" spans="2:12" s="10" customFormat="1" ht="19.899999999999999" customHeight="1">
      <c r="B109" s="146"/>
      <c r="C109" s="147"/>
      <c r="D109" s="148" t="s">
        <v>103</v>
      </c>
      <c r="E109" s="149"/>
      <c r="F109" s="149"/>
      <c r="G109" s="149"/>
      <c r="H109" s="149"/>
      <c r="I109" s="149"/>
      <c r="J109" s="150">
        <f>J219</f>
        <v>0</v>
      </c>
      <c r="K109" s="147"/>
      <c r="L109" s="151"/>
    </row>
    <row r="110" spans="2:12" s="9" customFormat="1" ht="24.95" customHeight="1">
      <c r="B110" s="140"/>
      <c r="C110" s="141"/>
      <c r="D110" s="142" t="s">
        <v>104</v>
      </c>
      <c r="E110" s="143"/>
      <c r="F110" s="143"/>
      <c r="G110" s="143"/>
      <c r="H110" s="143"/>
      <c r="I110" s="143"/>
      <c r="J110" s="144">
        <f>J222</f>
        <v>0</v>
      </c>
      <c r="K110" s="141"/>
      <c r="L110" s="145"/>
    </row>
    <row r="111" spans="2:12" s="10" customFormat="1" ht="19.899999999999999" customHeight="1">
      <c r="B111" s="146"/>
      <c r="C111" s="147"/>
      <c r="D111" s="148" t="s">
        <v>105</v>
      </c>
      <c r="E111" s="149"/>
      <c r="F111" s="149"/>
      <c r="G111" s="149"/>
      <c r="H111" s="149"/>
      <c r="I111" s="149"/>
      <c r="J111" s="150">
        <f>J223</f>
        <v>0</v>
      </c>
      <c r="K111" s="147"/>
      <c r="L111" s="151"/>
    </row>
    <row r="112" spans="2:12" s="9" customFormat="1" ht="24.95" customHeight="1">
      <c r="B112" s="140"/>
      <c r="C112" s="141"/>
      <c r="D112" s="142" t="s">
        <v>106</v>
      </c>
      <c r="E112" s="143"/>
      <c r="F112" s="143"/>
      <c r="G112" s="143"/>
      <c r="H112" s="143"/>
      <c r="I112" s="143"/>
      <c r="J112" s="144">
        <f>J226</f>
        <v>0</v>
      </c>
      <c r="K112" s="141"/>
      <c r="L112" s="145"/>
    </row>
    <row r="113" spans="1:31" s="10" customFormat="1" ht="19.899999999999999" customHeight="1">
      <c r="B113" s="146"/>
      <c r="C113" s="147"/>
      <c r="D113" s="148" t="s">
        <v>107</v>
      </c>
      <c r="E113" s="149"/>
      <c r="F113" s="149"/>
      <c r="G113" s="149"/>
      <c r="H113" s="149"/>
      <c r="I113" s="149"/>
      <c r="J113" s="150">
        <f>J227</f>
        <v>0</v>
      </c>
      <c r="K113" s="147"/>
      <c r="L113" s="151"/>
    </row>
    <row r="114" spans="1:31" s="10" customFormat="1" ht="19.899999999999999" customHeight="1">
      <c r="B114" s="146"/>
      <c r="C114" s="147"/>
      <c r="D114" s="148" t="s">
        <v>108</v>
      </c>
      <c r="E114" s="149"/>
      <c r="F114" s="149"/>
      <c r="G114" s="149"/>
      <c r="H114" s="149"/>
      <c r="I114" s="149"/>
      <c r="J114" s="150">
        <f>J230</f>
        <v>0</v>
      </c>
      <c r="K114" s="147"/>
      <c r="L114" s="151"/>
    </row>
    <row r="115" spans="1:31" s="2" customFormat="1" ht="21.7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31" s="2" customFormat="1" ht="6.95" customHeight="1">
      <c r="A120" s="32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95" customHeight="1">
      <c r="A121" s="32"/>
      <c r="B121" s="33"/>
      <c r="C121" s="21" t="s">
        <v>109</v>
      </c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16</v>
      </c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4"/>
      <c r="D124" s="34"/>
      <c r="E124" s="240" t="str">
        <f>E7</f>
        <v>Úprava plochy před pavilonem ,,E</v>
      </c>
      <c r="F124" s="267"/>
      <c r="G124" s="267"/>
      <c r="H124" s="267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20</v>
      </c>
      <c r="D126" s="34"/>
      <c r="E126" s="34"/>
      <c r="F126" s="25" t="str">
        <f>F10</f>
        <v>Luže</v>
      </c>
      <c r="G126" s="34"/>
      <c r="H126" s="34"/>
      <c r="I126" s="27" t="s">
        <v>22</v>
      </c>
      <c r="J126" s="64" t="str">
        <f>IF(J10="","",J10)</f>
        <v>17. 6. 2020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24</v>
      </c>
      <c r="D128" s="34"/>
      <c r="E128" s="34"/>
      <c r="F128" s="25" t="str">
        <f>E13</f>
        <v xml:space="preserve"> </v>
      </c>
      <c r="G128" s="34"/>
      <c r="H128" s="34"/>
      <c r="I128" s="27" t="s">
        <v>30</v>
      </c>
      <c r="J128" s="30" t="str">
        <f>E19</f>
        <v xml:space="preserve"> 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28</v>
      </c>
      <c r="D129" s="34"/>
      <c r="E129" s="34"/>
      <c r="F129" s="25" t="str">
        <f>IF(E16="","",E16)</f>
        <v>Vyplň údaj</v>
      </c>
      <c r="G129" s="34"/>
      <c r="H129" s="34"/>
      <c r="I129" s="27" t="s">
        <v>32</v>
      </c>
      <c r="J129" s="30" t="str">
        <f>E22</f>
        <v>Hesko</v>
      </c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49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52"/>
      <c r="B131" s="153"/>
      <c r="C131" s="154" t="s">
        <v>110</v>
      </c>
      <c r="D131" s="155" t="s">
        <v>60</v>
      </c>
      <c r="E131" s="155" t="s">
        <v>56</v>
      </c>
      <c r="F131" s="155" t="s">
        <v>57</v>
      </c>
      <c r="G131" s="155" t="s">
        <v>111</v>
      </c>
      <c r="H131" s="155" t="s">
        <v>112</v>
      </c>
      <c r="I131" s="155" t="s">
        <v>113</v>
      </c>
      <c r="J131" s="156" t="s">
        <v>86</v>
      </c>
      <c r="K131" s="157" t="s">
        <v>114</v>
      </c>
      <c r="L131" s="158"/>
      <c r="M131" s="73" t="s">
        <v>1</v>
      </c>
      <c r="N131" s="74" t="s">
        <v>39</v>
      </c>
      <c r="O131" s="74" t="s">
        <v>115</v>
      </c>
      <c r="P131" s="74" t="s">
        <v>116</v>
      </c>
      <c r="Q131" s="74" t="s">
        <v>117</v>
      </c>
      <c r="R131" s="74" t="s">
        <v>118</v>
      </c>
      <c r="S131" s="74" t="s">
        <v>119</v>
      </c>
      <c r="T131" s="75" t="s">
        <v>120</v>
      </c>
      <c r="U131" s="15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/>
    </row>
    <row r="132" spans="1:65" s="2" customFormat="1" ht="22.9" customHeight="1">
      <c r="A132" s="32"/>
      <c r="B132" s="33"/>
      <c r="C132" s="80" t="s">
        <v>121</v>
      </c>
      <c r="D132" s="34"/>
      <c r="E132" s="34"/>
      <c r="F132" s="34"/>
      <c r="G132" s="34"/>
      <c r="H132" s="34"/>
      <c r="I132" s="34"/>
      <c r="J132" s="159">
        <f>BK132</f>
        <v>0</v>
      </c>
      <c r="K132" s="34"/>
      <c r="L132" s="37"/>
      <c r="M132" s="76"/>
      <c r="N132" s="160"/>
      <c r="O132" s="77"/>
      <c r="P132" s="161">
        <f>P133+P201+P222+P226</f>
        <v>0</v>
      </c>
      <c r="Q132" s="77"/>
      <c r="R132" s="161">
        <f>R133+R201+R222+R226</f>
        <v>23.797936880000005</v>
      </c>
      <c r="S132" s="77"/>
      <c r="T132" s="162">
        <f>T133+T201+T222+T226</f>
        <v>146.63399999999999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74</v>
      </c>
      <c r="AU132" s="15" t="s">
        <v>88</v>
      </c>
      <c r="BK132" s="163">
        <f>BK133+BK201+BK222+BK226</f>
        <v>0</v>
      </c>
    </row>
    <row r="133" spans="1:65" s="12" customFormat="1" ht="25.9" customHeight="1">
      <c r="B133" s="164"/>
      <c r="C133" s="165"/>
      <c r="D133" s="166" t="s">
        <v>74</v>
      </c>
      <c r="E133" s="167" t="s">
        <v>122</v>
      </c>
      <c r="F133" s="167" t="s">
        <v>123</v>
      </c>
      <c r="G133" s="165"/>
      <c r="H133" s="165"/>
      <c r="I133" s="168"/>
      <c r="J133" s="169">
        <f>BK133</f>
        <v>0</v>
      </c>
      <c r="K133" s="165"/>
      <c r="L133" s="170"/>
      <c r="M133" s="171"/>
      <c r="N133" s="172"/>
      <c r="O133" s="172"/>
      <c r="P133" s="173">
        <f>P134+P150+P154+P156+P175+P178+P192+P199</f>
        <v>0</v>
      </c>
      <c r="Q133" s="172"/>
      <c r="R133" s="173">
        <f>R134+R150+R154+R156+R175+R178+R192+R199</f>
        <v>20.954739180000004</v>
      </c>
      <c r="S133" s="172"/>
      <c r="T133" s="174">
        <f>T134+T150+T154+T156+T175+T178+T192+T199</f>
        <v>146.63399999999999</v>
      </c>
      <c r="AR133" s="175" t="s">
        <v>80</v>
      </c>
      <c r="AT133" s="176" t="s">
        <v>74</v>
      </c>
      <c r="AU133" s="176" t="s">
        <v>75</v>
      </c>
      <c r="AY133" s="175" t="s">
        <v>124</v>
      </c>
      <c r="BK133" s="177">
        <f>BK134+BK150+BK154+BK156+BK175+BK178+BK192+BK199</f>
        <v>0</v>
      </c>
    </row>
    <row r="134" spans="1:65" s="12" customFormat="1" ht="22.9" customHeight="1">
      <c r="B134" s="164"/>
      <c r="C134" s="165"/>
      <c r="D134" s="166" t="s">
        <v>74</v>
      </c>
      <c r="E134" s="178" t="s">
        <v>80</v>
      </c>
      <c r="F134" s="178" t="s">
        <v>125</v>
      </c>
      <c r="G134" s="165"/>
      <c r="H134" s="165"/>
      <c r="I134" s="168"/>
      <c r="J134" s="179">
        <f>BK134</f>
        <v>0</v>
      </c>
      <c r="K134" s="165"/>
      <c r="L134" s="170"/>
      <c r="M134" s="171"/>
      <c r="N134" s="172"/>
      <c r="O134" s="172"/>
      <c r="P134" s="173">
        <f>SUM(P135:P149)</f>
        <v>0</v>
      </c>
      <c r="Q134" s="172"/>
      <c r="R134" s="173">
        <f>SUM(R135:R149)</f>
        <v>0</v>
      </c>
      <c r="S134" s="172"/>
      <c r="T134" s="174">
        <f>SUM(T135:T149)</f>
        <v>143.72999999999999</v>
      </c>
      <c r="AR134" s="175" t="s">
        <v>80</v>
      </c>
      <c r="AT134" s="176" t="s">
        <v>74</v>
      </c>
      <c r="AU134" s="176" t="s">
        <v>80</v>
      </c>
      <c r="AY134" s="175" t="s">
        <v>124</v>
      </c>
      <c r="BK134" s="177">
        <f>SUM(BK135:BK149)</f>
        <v>0</v>
      </c>
    </row>
    <row r="135" spans="1:65" s="2" customFormat="1" ht="62.65" customHeight="1">
      <c r="A135" s="32"/>
      <c r="B135" s="33"/>
      <c r="C135" s="180" t="s">
        <v>126</v>
      </c>
      <c r="D135" s="180" t="s">
        <v>127</v>
      </c>
      <c r="E135" s="181" t="s">
        <v>128</v>
      </c>
      <c r="F135" s="182" t="s">
        <v>129</v>
      </c>
      <c r="G135" s="183" t="s">
        <v>130</v>
      </c>
      <c r="H135" s="184">
        <v>13</v>
      </c>
      <c r="I135" s="185"/>
      <c r="J135" s="186">
        <f>ROUND(I135*H135,2)</f>
        <v>0</v>
      </c>
      <c r="K135" s="187"/>
      <c r="L135" s="37"/>
      <c r="M135" s="188" t="s">
        <v>1</v>
      </c>
      <c r="N135" s="189" t="s">
        <v>40</v>
      </c>
      <c r="O135" s="69"/>
      <c r="P135" s="190">
        <f>O135*H135</f>
        <v>0</v>
      </c>
      <c r="Q135" s="190">
        <v>0</v>
      </c>
      <c r="R135" s="190">
        <f>Q135*H135</f>
        <v>0</v>
      </c>
      <c r="S135" s="190">
        <v>0.29499999999999998</v>
      </c>
      <c r="T135" s="191">
        <f>S135*H135</f>
        <v>3.835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2" t="s">
        <v>131</v>
      </c>
      <c r="AT135" s="192" t="s">
        <v>127</v>
      </c>
      <c r="AU135" s="192" t="s">
        <v>82</v>
      </c>
      <c r="AY135" s="15" t="s">
        <v>124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5" t="s">
        <v>80</v>
      </c>
      <c r="BK135" s="193">
        <f>ROUND(I135*H135,2)</f>
        <v>0</v>
      </c>
      <c r="BL135" s="15" t="s">
        <v>131</v>
      </c>
      <c r="BM135" s="192" t="s">
        <v>132</v>
      </c>
    </row>
    <row r="136" spans="1:65" s="2" customFormat="1" ht="49.15" customHeight="1">
      <c r="A136" s="32"/>
      <c r="B136" s="33"/>
      <c r="C136" s="180" t="s">
        <v>133</v>
      </c>
      <c r="D136" s="180" t="s">
        <v>127</v>
      </c>
      <c r="E136" s="181" t="s">
        <v>134</v>
      </c>
      <c r="F136" s="182" t="s">
        <v>135</v>
      </c>
      <c r="G136" s="183" t="s">
        <v>130</v>
      </c>
      <c r="H136" s="184">
        <v>301</v>
      </c>
      <c r="I136" s="185"/>
      <c r="J136" s="186">
        <f>ROUND(I136*H136,2)</f>
        <v>0</v>
      </c>
      <c r="K136" s="187"/>
      <c r="L136" s="37"/>
      <c r="M136" s="188" t="s">
        <v>1</v>
      </c>
      <c r="N136" s="189" t="s">
        <v>40</v>
      </c>
      <c r="O136" s="69"/>
      <c r="P136" s="190">
        <f>O136*H136</f>
        <v>0</v>
      </c>
      <c r="Q136" s="190">
        <v>0</v>
      </c>
      <c r="R136" s="190">
        <f>Q136*H136</f>
        <v>0</v>
      </c>
      <c r="S136" s="190">
        <v>0.24</v>
      </c>
      <c r="T136" s="191">
        <f>S136*H136</f>
        <v>72.239999999999995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2" t="s">
        <v>131</v>
      </c>
      <c r="AT136" s="192" t="s">
        <v>127</v>
      </c>
      <c r="AU136" s="192" t="s">
        <v>82</v>
      </c>
      <c r="AY136" s="15" t="s">
        <v>124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5" t="s">
        <v>80</v>
      </c>
      <c r="BK136" s="193">
        <f>ROUND(I136*H136,2)</f>
        <v>0</v>
      </c>
      <c r="BL136" s="15" t="s">
        <v>131</v>
      </c>
      <c r="BM136" s="192" t="s">
        <v>136</v>
      </c>
    </row>
    <row r="137" spans="1:65" s="2" customFormat="1" ht="49.15" customHeight="1">
      <c r="A137" s="32"/>
      <c r="B137" s="33"/>
      <c r="C137" s="180" t="s">
        <v>137</v>
      </c>
      <c r="D137" s="180" t="s">
        <v>127</v>
      </c>
      <c r="E137" s="181" t="s">
        <v>138</v>
      </c>
      <c r="F137" s="182" t="s">
        <v>139</v>
      </c>
      <c r="G137" s="183" t="s">
        <v>130</v>
      </c>
      <c r="H137" s="184">
        <v>301</v>
      </c>
      <c r="I137" s="185"/>
      <c r="J137" s="186">
        <f>ROUND(I137*H137,2)</f>
        <v>0</v>
      </c>
      <c r="K137" s="187"/>
      <c r="L137" s="37"/>
      <c r="M137" s="188" t="s">
        <v>1</v>
      </c>
      <c r="N137" s="189" t="s">
        <v>40</v>
      </c>
      <c r="O137" s="69"/>
      <c r="P137" s="190">
        <f>O137*H137</f>
        <v>0</v>
      </c>
      <c r="Q137" s="190">
        <v>0</v>
      </c>
      <c r="R137" s="190">
        <f>Q137*H137</f>
        <v>0</v>
      </c>
      <c r="S137" s="190">
        <v>0.22</v>
      </c>
      <c r="T137" s="191">
        <f>S137*H137</f>
        <v>66.22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2" t="s">
        <v>131</v>
      </c>
      <c r="AT137" s="192" t="s">
        <v>127</v>
      </c>
      <c r="AU137" s="192" t="s">
        <v>82</v>
      </c>
      <c r="AY137" s="15" t="s">
        <v>124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5" t="s">
        <v>80</v>
      </c>
      <c r="BK137" s="193">
        <f>ROUND(I137*H137,2)</f>
        <v>0</v>
      </c>
      <c r="BL137" s="15" t="s">
        <v>131</v>
      </c>
      <c r="BM137" s="192" t="s">
        <v>140</v>
      </c>
    </row>
    <row r="138" spans="1:65" s="2" customFormat="1" ht="49.15" customHeight="1">
      <c r="A138" s="32"/>
      <c r="B138" s="33"/>
      <c r="C138" s="180" t="s">
        <v>141</v>
      </c>
      <c r="D138" s="180" t="s">
        <v>127</v>
      </c>
      <c r="E138" s="181" t="s">
        <v>142</v>
      </c>
      <c r="F138" s="182" t="s">
        <v>143</v>
      </c>
      <c r="G138" s="183" t="s">
        <v>144</v>
      </c>
      <c r="H138" s="184">
        <v>7</v>
      </c>
      <c r="I138" s="185"/>
      <c r="J138" s="186">
        <f>ROUND(I138*H138,2)</f>
        <v>0</v>
      </c>
      <c r="K138" s="187"/>
      <c r="L138" s="37"/>
      <c r="M138" s="188" t="s">
        <v>1</v>
      </c>
      <c r="N138" s="189" t="s">
        <v>40</v>
      </c>
      <c r="O138" s="69"/>
      <c r="P138" s="190">
        <f>O138*H138</f>
        <v>0</v>
      </c>
      <c r="Q138" s="190">
        <v>0</v>
      </c>
      <c r="R138" s="190">
        <f>Q138*H138</f>
        <v>0</v>
      </c>
      <c r="S138" s="190">
        <v>0.20499999999999999</v>
      </c>
      <c r="T138" s="191">
        <f>S138*H138</f>
        <v>1.4349999999999998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2" t="s">
        <v>131</v>
      </c>
      <c r="AT138" s="192" t="s">
        <v>127</v>
      </c>
      <c r="AU138" s="192" t="s">
        <v>82</v>
      </c>
      <c r="AY138" s="15" t="s">
        <v>124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5" t="s">
        <v>80</v>
      </c>
      <c r="BK138" s="193">
        <f>ROUND(I138*H138,2)</f>
        <v>0</v>
      </c>
      <c r="BL138" s="15" t="s">
        <v>131</v>
      </c>
      <c r="BM138" s="192" t="s">
        <v>145</v>
      </c>
    </row>
    <row r="139" spans="1:65" s="2" customFormat="1" ht="37.9" customHeight="1">
      <c r="A139" s="32"/>
      <c r="B139" s="33"/>
      <c r="C139" s="180" t="s">
        <v>146</v>
      </c>
      <c r="D139" s="180" t="s">
        <v>127</v>
      </c>
      <c r="E139" s="181" t="s">
        <v>147</v>
      </c>
      <c r="F139" s="182" t="s">
        <v>148</v>
      </c>
      <c r="G139" s="183" t="s">
        <v>149</v>
      </c>
      <c r="H139" s="184">
        <v>57.58</v>
      </c>
      <c r="I139" s="185"/>
      <c r="J139" s="186">
        <f>ROUND(I139*H139,2)</f>
        <v>0</v>
      </c>
      <c r="K139" s="187"/>
      <c r="L139" s="37"/>
      <c r="M139" s="188" t="s">
        <v>1</v>
      </c>
      <c r="N139" s="189" t="s">
        <v>40</v>
      </c>
      <c r="O139" s="69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2" t="s">
        <v>131</v>
      </c>
      <c r="AT139" s="192" t="s">
        <v>127</v>
      </c>
      <c r="AU139" s="192" t="s">
        <v>82</v>
      </c>
      <c r="AY139" s="15" t="s">
        <v>124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5" t="s">
        <v>80</v>
      </c>
      <c r="BK139" s="193">
        <f>ROUND(I139*H139,2)</f>
        <v>0</v>
      </c>
      <c r="BL139" s="15" t="s">
        <v>131</v>
      </c>
      <c r="BM139" s="192" t="s">
        <v>150</v>
      </c>
    </row>
    <row r="140" spans="1:65" s="13" customFormat="1" ht="11.25">
      <c r="B140" s="194"/>
      <c r="C140" s="195"/>
      <c r="D140" s="196" t="s">
        <v>151</v>
      </c>
      <c r="E140" s="197" t="s">
        <v>1</v>
      </c>
      <c r="F140" s="198" t="s">
        <v>152</v>
      </c>
      <c r="G140" s="195"/>
      <c r="H140" s="199">
        <v>57.58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151</v>
      </c>
      <c r="AU140" s="205" t="s">
        <v>82</v>
      </c>
      <c r="AV140" s="13" t="s">
        <v>82</v>
      </c>
      <c r="AW140" s="13" t="s">
        <v>31</v>
      </c>
      <c r="AX140" s="13" t="s">
        <v>80</v>
      </c>
      <c r="AY140" s="205" t="s">
        <v>124</v>
      </c>
    </row>
    <row r="141" spans="1:65" s="2" customFormat="1" ht="62.65" customHeight="1">
      <c r="A141" s="32"/>
      <c r="B141" s="33"/>
      <c r="C141" s="180" t="s">
        <v>153</v>
      </c>
      <c r="D141" s="180" t="s">
        <v>127</v>
      </c>
      <c r="E141" s="181" t="s">
        <v>154</v>
      </c>
      <c r="F141" s="182" t="s">
        <v>155</v>
      </c>
      <c r="G141" s="183" t="s">
        <v>149</v>
      </c>
      <c r="H141" s="184">
        <v>57.58</v>
      </c>
      <c r="I141" s="185"/>
      <c r="J141" s="186">
        <f>ROUND(I141*H141,2)</f>
        <v>0</v>
      </c>
      <c r="K141" s="187"/>
      <c r="L141" s="37"/>
      <c r="M141" s="188" t="s">
        <v>1</v>
      </c>
      <c r="N141" s="189" t="s">
        <v>40</v>
      </c>
      <c r="O141" s="69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2" t="s">
        <v>131</v>
      </c>
      <c r="AT141" s="192" t="s">
        <v>127</v>
      </c>
      <c r="AU141" s="192" t="s">
        <v>82</v>
      </c>
      <c r="AY141" s="15" t="s">
        <v>124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5" t="s">
        <v>80</v>
      </c>
      <c r="BK141" s="193">
        <f>ROUND(I141*H141,2)</f>
        <v>0</v>
      </c>
      <c r="BL141" s="15" t="s">
        <v>131</v>
      </c>
      <c r="BM141" s="192" t="s">
        <v>156</v>
      </c>
    </row>
    <row r="142" spans="1:65" s="13" customFormat="1" ht="11.25">
      <c r="B142" s="194"/>
      <c r="C142" s="195"/>
      <c r="D142" s="196" t="s">
        <v>151</v>
      </c>
      <c r="E142" s="197" t="s">
        <v>1</v>
      </c>
      <c r="F142" s="198" t="s">
        <v>157</v>
      </c>
      <c r="G142" s="195"/>
      <c r="H142" s="199">
        <v>57.58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151</v>
      </c>
      <c r="AU142" s="205" t="s">
        <v>82</v>
      </c>
      <c r="AV142" s="13" t="s">
        <v>82</v>
      </c>
      <c r="AW142" s="13" t="s">
        <v>31</v>
      </c>
      <c r="AX142" s="13" t="s">
        <v>80</v>
      </c>
      <c r="AY142" s="205" t="s">
        <v>124</v>
      </c>
    </row>
    <row r="143" spans="1:65" s="2" customFormat="1" ht="62.65" customHeight="1">
      <c r="A143" s="32"/>
      <c r="B143" s="33"/>
      <c r="C143" s="180" t="s">
        <v>131</v>
      </c>
      <c r="D143" s="180" t="s">
        <v>127</v>
      </c>
      <c r="E143" s="181" t="s">
        <v>158</v>
      </c>
      <c r="F143" s="182" t="s">
        <v>159</v>
      </c>
      <c r="G143" s="183" t="s">
        <v>149</v>
      </c>
      <c r="H143" s="184">
        <v>460.64</v>
      </c>
      <c r="I143" s="185"/>
      <c r="J143" s="186">
        <f>ROUND(I143*H143,2)</f>
        <v>0</v>
      </c>
      <c r="K143" s="187"/>
      <c r="L143" s="37"/>
      <c r="M143" s="188" t="s">
        <v>1</v>
      </c>
      <c r="N143" s="189" t="s">
        <v>40</v>
      </c>
      <c r="O143" s="69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2" t="s">
        <v>131</v>
      </c>
      <c r="AT143" s="192" t="s">
        <v>127</v>
      </c>
      <c r="AU143" s="192" t="s">
        <v>82</v>
      </c>
      <c r="AY143" s="15" t="s">
        <v>124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5" t="s">
        <v>80</v>
      </c>
      <c r="BK143" s="193">
        <f>ROUND(I143*H143,2)</f>
        <v>0</v>
      </c>
      <c r="BL143" s="15" t="s">
        <v>131</v>
      </c>
      <c r="BM143" s="192" t="s">
        <v>160</v>
      </c>
    </row>
    <row r="144" spans="1:65" s="13" customFormat="1" ht="11.25">
      <c r="B144" s="194"/>
      <c r="C144" s="195"/>
      <c r="D144" s="196" t="s">
        <v>151</v>
      </c>
      <c r="E144" s="197" t="s">
        <v>1</v>
      </c>
      <c r="F144" s="198" t="s">
        <v>161</v>
      </c>
      <c r="G144" s="195"/>
      <c r="H144" s="199">
        <v>460.64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151</v>
      </c>
      <c r="AU144" s="205" t="s">
        <v>82</v>
      </c>
      <c r="AV144" s="13" t="s">
        <v>82</v>
      </c>
      <c r="AW144" s="13" t="s">
        <v>31</v>
      </c>
      <c r="AX144" s="13" t="s">
        <v>80</v>
      </c>
      <c r="AY144" s="205" t="s">
        <v>124</v>
      </c>
    </row>
    <row r="145" spans="1:65" s="2" customFormat="1" ht="62.65" customHeight="1">
      <c r="A145" s="32"/>
      <c r="B145" s="33"/>
      <c r="C145" s="180" t="s">
        <v>162</v>
      </c>
      <c r="D145" s="180" t="s">
        <v>127</v>
      </c>
      <c r="E145" s="181" t="s">
        <v>163</v>
      </c>
      <c r="F145" s="182" t="s">
        <v>164</v>
      </c>
      <c r="G145" s="183" t="s">
        <v>149</v>
      </c>
      <c r="H145" s="184">
        <v>0.35</v>
      </c>
      <c r="I145" s="185"/>
      <c r="J145" s="186">
        <f>ROUND(I145*H145,2)</f>
        <v>0</v>
      </c>
      <c r="K145" s="187"/>
      <c r="L145" s="37"/>
      <c r="M145" s="188" t="s">
        <v>1</v>
      </c>
      <c r="N145" s="189" t="s">
        <v>40</v>
      </c>
      <c r="O145" s="69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2" t="s">
        <v>131</v>
      </c>
      <c r="AT145" s="192" t="s">
        <v>127</v>
      </c>
      <c r="AU145" s="192" t="s">
        <v>82</v>
      </c>
      <c r="AY145" s="15" t="s">
        <v>124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5" t="s">
        <v>80</v>
      </c>
      <c r="BK145" s="193">
        <f>ROUND(I145*H145,2)</f>
        <v>0</v>
      </c>
      <c r="BL145" s="15" t="s">
        <v>131</v>
      </c>
      <c r="BM145" s="192" t="s">
        <v>165</v>
      </c>
    </row>
    <row r="146" spans="1:65" s="13" customFormat="1" ht="11.25">
      <c r="B146" s="194"/>
      <c r="C146" s="195"/>
      <c r="D146" s="196" t="s">
        <v>151</v>
      </c>
      <c r="E146" s="197" t="s">
        <v>1</v>
      </c>
      <c r="F146" s="198" t="s">
        <v>166</v>
      </c>
      <c r="G146" s="195"/>
      <c r="H146" s="199">
        <v>0.35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151</v>
      </c>
      <c r="AU146" s="205" t="s">
        <v>82</v>
      </c>
      <c r="AV146" s="13" t="s">
        <v>82</v>
      </c>
      <c r="AW146" s="13" t="s">
        <v>31</v>
      </c>
      <c r="AX146" s="13" t="s">
        <v>80</v>
      </c>
      <c r="AY146" s="205" t="s">
        <v>124</v>
      </c>
    </row>
    <row r="147" spans="1:65" s="2" customFormat="1" ht="24.2" customHeight="1">
      <c r="A147" s="32"/>
      <c r="B147" s="33"/>
      <c r="C147" s="180" t="s">
        <v>167</v>
      </c>
      <c r="D147" s="180" t="s">
        <v>127</v>
      </c>
      <c r="E147" s="181" t="s">
        <v>168</v>
      </c>
      <c r="F147" s="182" t="s">
        <v>169</v>
      </c>
      <c r="G147" s="183" t="s">
        <v>130</v>
      </c>
      <c r="H147" s="184">
        <v>301</v>
      </c>
      <c r="I147" s="185"/>
      <c r="J147" s="186">
        <f>ROUND(I147*H147,2)</f>
        <v>0</v>
      </c>
      <c r="K147" s="187"/>
      <c r="L147" s="37"/>
      <c r="M147" s="188" t="s">
        <v>1</v>
      </c>
      <c r="N147" s="189" t="s">
        <v>40</v>
      </c>
      <c r="O147" s="69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2" t="s">
        <v>131</v>
      </c>
      <c r="AT147" s="192" t="s">
        <v>127</v>
      </c>
      <c r="AU147" s="192" t="s">
        <v>82</v>
      </c>
      <c r="AY147" s="15" t="s">
        <v>124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5" t="s">
        <v>80</v>
      </c>
      <c r="BK147" s="193">
        <f>ROUND(I147*H147,2)</f>
        <v>0</v>
      </c>
      <c r="BL147" s="15" t="s">
        <v>131</v>
      </c>
      <c r="BM147" s="192" t="s">
        <v>170</v>
      </c>
    </row>
    <row r="148" spans="1:65" s="2" customFormat="1" ht="14.45" customHeight="1">
      <c r="A148" s="32"/>
      <c r="B148" s="33"/>
      <c r="C148" s="206" t="s">
        <v>171</v>
      </c>
      <c r="D148" s="206" t="s">
        <v>172</v>
      </c>
      <c r="E148" s="207" t="s">
        <v>173</v>
      </c>
      <c r="F148" s="208" t="s">
        <v>174</v>
      </c>
      <c r="G148" s="209" t="s">
        <v>144</v>
      </c>
      <c r="H148" s="210">
        <v>17</v>
      </c>
      <c r="I148" s="211"/>
      <c r="J148" s="212">
        <f>ROUND(I148*H148,2)</f>
        <v>0</v>
      </c>
      <c r="K148" s="213"/>
      <c r="L148" s="214"/>
      <c r="M148" s="215" t="s">
        <v>1</v>
      </c>
      <c r="N148" s="216" t="s">
        <v>40</v>
      </c>
      <c r="O148" s="69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2" t="s">
        <v>175</v>
      </c>
      <c r="AT148" s="192" t="s">
        <v>172</v>
      </c>
      <c r="AU148" s="192" t="s">
        <v>82</v>
      </c>
      <c r="AY148" s="15" t="s">
        <v>124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5" t="s">
        <v>80</v>
      </c>
      <c r="BK148" s="193">
        <f>ROUND(I148*H148,2)</f>
        <v>0</v>
      </c>
      <c r="BL148" s="15" t="s">
        <v>131</v>
      </c>
      <c r="BM148" s="192" t="s">
        <v>176</v>
      </c>
    </row>
    <row r="149" spans="1:65" s="2" customFormat="1" ht="14.45" customHeight="1">
      <c r="A149" s="32"/>
      <c r="B149" s="33"/>
      <c r="C149" s="206" t="s">
        <v>177</v>
      </c>
      <c r="D149" s="206" t="s">
        <v>172</v>
      </c>
      <c r="E149" s="207" t="s">
        <v>178</v>
      </c>
      <c r="F149" s="208" t="s">
        <v>179</v>
      </c>
      <c r="G149" s="209" t="s">
        <v>144</v>
      </c>
      <c r="H149" s="210">
        <v>17</v>
      </c>
      <c r="I149" s="211"/>
      <c r="J149" s="212">
        <f>ROUND(I149*H149,2)</f>
        <v>0</v>
      </c>
      <c r="K149" s="213"/>
      <c r="L149" s="214"/>
      <c r="M149" s="215" t="s">
        <v>1</v>
      </c>
      <c r="N149" s="216" t="s">
        <v>40</v>
      </c>
      <c r="O149" s="69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2" t="s">
        <v>175</v>
      </c>
      <c r="AT149" s="192" t="s">
        <v>172</v>
      </c>
      <c r="AU149" s="192" t="s">
        <v>82</v>
      </c>
      <c r="AY149" s="15" t="s">
        <v>124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5" t="s">
        <v>80</v>
      </c>
      <c r="BK149" s="193">
        <f>ROUND(I149*H149,2)</f>
        <v>0</v>
      </c>
      <c r="BL149" s="15" t="s">
        <v>131</v>
      </c>
      <c r="BM149" s="192" t="s">
        <v>180</v>
      </c>
    </row>
    <row r="150" spans="1:65" s="12" customFormat="1" ht="22.9" customHeight="1">
      <c r="B150" s="164"/>
      <c r="C150" s="165"/>
      <c r="D150" s="166" t="s">
        <v>74</v>
      </c>
      <c r="E150" s="178" t="s">
        <v>82</v>
      </c>
      <c r="F150" s="178" t="s">
        <v>181</v>
      </c>
      <c r="G150" s="165"/>
      <c r="H150" s="165"/>
      <c r="I150" s="168"/>
      <c r="J150" s="179">
        <f>BK150</f>
        <v>0</v>
      </c>
      <c r="K150" s="165"/>
      <c r="L150" s="170"/>
      <c r="M150" s="171"/>
      <c r="N150" s="172"/>
      <c r="O150" s="172"/>
      <c r="P150" s="173">
        <f>SUM(P151:P153)</f>
        <v>0</v>
      </c>
      <c r="Q150" s="172"/>
      <c r="R150" s="173">
        <f>SUM(R151:R153)</f>
        <v>0.56620897999999997</v>
      </c>
      <c r="S150" s="172"/>
      <c r="T150" s="174">
        <f>SUM(T151:T153)</f>
        <v>0</v>
      </c>
      <c r="AR150" s="175" t="s">
        <v>80</v>
      </c>
      <c r="AT150" s="176" t="s">
        <v>74</v>
      </c>
      <c r="AU150" s="176" t="s">
        <v>80</v>
      </c>
      <c r="AY150" s="175" t="s">
        <v>124</v>
      </c>
      <c r="BK150" s="177">
        <f>SUM(BK151:BK153)</f>
        <v>0</v>
      </c>
    </row>
    <row r="151" spans="1:65" s="2" customFormat="1" ht="14.45" customHeight="1">
      <c r="A151" s="32"/>
      <c r="B151" s="33"/>
      <c r="C151" s="206" t="s">
        <v>182</v>
      </c>
      <c r="D151" s="206" t="s">
        <v>172</v>
      </c>
      <c r="E151" s="207" t="s">
        <v>183</v>
      </c>
      <c r="F151" s="208" t="s">
        <v>184</v>
      </c>
      <c r="G151" s="209" t="s">
        <v>130</v>
      </c>
      <c r="H151" s="210">
        <v>89</v>
      </c>
      <c r="I151" s="211"/>
      <c r="J151" s="212">
        <f>ROUND(I151*H151,2)</f>
        <v>0</v>
      </c>
      <c r="K151" s="213"/>
      <c r="L151" s="214"/>
      <c r="M151" s="215" t="s">
        <v>1</v>
      </c>
      <c r="N151" s="216" t="s">
        <v>40</v>
      </c>
      <c r="O151" s="69"/>
      <c r="P151" s="190">
        <f>O151*H151</f>
        <v>0</v>
      </c>
      <c r="Q151" s="190">
        <v>3.0899999999999999E-3</v>
      </c>
      <c r="R151" s="190">
        <f>Q151*H151</f>
        <v>0.27500999999999998</v>
      </c>
      <c r="S151" s="190">
        <v>0</v>
      </c>
      <c r="T151" s="19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2" t="s">
        <v>175</v>
      </c>
      <c r="AT151" s="192" t="s">
        <v>172</v>
      </c>
      <c r="AU151" s="192" t="s">
        <v>82</v>
      </c>
      <c r="AY151" s="15" t="s">
        <v>124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5" t="s">
        <v>80</v>
      </c>
      <c r="BK151" s="193">
        <f>ROUND(I151*H151,2)</f>
        <v>0</v>
      </c>
      <c r="BL151" s="15" t="s">
        <v>131</v>
      </c>
      <c r="BM151" s="192" t="s">
        <v>185</v>
      </c>
    </row>
    <row r="152" spans="1:65" s="2" customFormat="1" ht="24.2" customHeight="1">
      <c r="A152" s="32"/>
      <c r="B152" s="33"/>
      <c r="C152" s="180" t="s">
        <v>186</v>
      </c>
      <c r="D152" s="180" t="s">
        <v>127</v>
      </c>
      <c r="E152" s="181" t="s">
        <v>187</v>
      </c>
      <c r="F152" s="182" t="s">
        <v>188</v>
      </c>
      <c r="G152" s="183" t="s">
        <v>189</v>
      </c>
      <c r="H152" s="184">
        <v>0.27400000000000002</v>
      </c>
      <c r="I152" s="185"/>
      <c r="J152" s="186">
        <f>ROUND(I152*H152,2)</f>
        <v>0</v>
      </c>
      <c r="K152" s="187"/>
      <c r="L152" s="37"/>
      <c r="M152" s="188" t="s">
        <v>1</v>
      </c>
      <c r="N152" s="189" t="s">
        <v>40</v>
      </c>
      <c r="O152" s="69"/>
      <c r="P152" s="190">
        <f>O152*H152</f>
        <v>0</v>
      </c>
      <c r="Q152" s="190">
        <v>1.06277</v>
      </c>
      <c r="R152" s="190">
        <f>Q152*H152</f>
        <v>0.29119898</v>
      </c>
      <c r="S152" s="190">
        <v>0</v>
      </c>
      <c r="T152" s="19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2" t="s">
        <v>131</v>
      </c>
      <c r="AT152" s="192" t="s">
        <v>127</v>
      </c>
      <c r="AU152" s="192" t="s">
        <v>82</v>
      </c>
      <c r="AY152" s="15" t="s">
        <v>124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5" t="s">
        <v>80</v>
      </c>
      <c r="BK152" s="193">
        <f>ROUND(I152*H152,2)</f>
        <v>0</v>
      </c>
      <c r="BL152" s="15" t="s">
        <v>131</v>
      </c>
      <c r="BM152" s="192" t="s">
        <v>190</v>
      </c>
    </row>
    <row r="153" spans="1:65" s="13" customFormat="1" ht="11.25">
      <c r="B153" s="194"/>
      <c r="C153" s="195"/>
      <c r="D153" s="196" t="s">
        <v>151</v>
      </c>
      <c r="E153" s="197" t="s">
        <v>1</v>
      </c>
      <c r="F153" s="198" t="s">
        <v>191</v>
      </c>
      <c r="G153" s="195"/>
      <c r="H153" s="199">
        <v>0.27400000000000002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151</v>
      </c>
      <c r="AU153" s="205" t="s">
        <v>82</v>
      </c>
      <c r="AV153" s="13" t="s">
        <v>82</v>
      </c>
      <c r="AW153" s="13" t="s">
        <v>31</v>
      </c>
      <c r="AX153" s="13" t="s">
        <v>80</v>
      </c>
      <c r="AY153" s="205" t="s">
        <v>124</v>
      </c>
    </row>
    <row r="154" spans="1:65" s="12" customFormat="1" ht="22.9" customHeight="1">
      <c r="B154" s="164"/>
      <c r="C154" s="165"/>
      <c r="D154" s="166" t="s">
        <v>74</v>
      </c>
      <c r="E154" s="178" t="s">
        <v>153</v>
      </c>
      <c r="F154" s="178" t="s">
        <v>192</v>
      </c>
      <c r="G154" s="165"/>
      <c r="H154" s="165"/>
      <c r="I154" s="168"/>
      <c r="J154" s="179">
        <f>BK154</f>
        <v>0</v>
      </c>
      <c r="K154" s="165"/>
      <c r="L154" s="170"/>
      <c r="M154" s="171"/>
      <c r="N154" s="172"/>
      <c r="O154" s="172"/>
      <c r="P154" s="173">
        <f>P155</f>
        <v>0</v>
      </c>
      <c r="Q154" s="172"/>
      <c r="R154" s="173">
        <f>R155</f>
        <v>1.2619999999999999E-2</v>
      </c>
      <c r="S154" s="172"/>
      <c r="T154" s="174">
        <f>T155</f>
        <v>0</v>
      </c>
      <c r="AR154" s="175" t="s">
        <v>80</v>
      </c>
      <c r="AT154" s="176" t="s">
        <v>74</v>
      </c>
      <c r="AU154" s="176" t="s">
        <v>80</v>
      </c>
      <c r="AY154" s="175" t="s">
        <v>124</v>
      </c>
      <c r="BK154" s="177">
        <f>BK155</f>
        <v>0</v>
      </c>
    </row>
    <row r="155" spans="1:65" s="2" customFormat="1" ht="24.2" customHeight="1">
      <c r="A155" s="32"/>
      <c r="B155" s="33"/>
      <c r="C155" s="180" t="s">
        <v>193</v>
      </c>
      <c r="D155" s="180" t="s">
        <v>127</v>
      </c>
      <c r="E155" s="181" t="s">
        <v>194</v>
      </c>
      <c r="F155" s="182" t="s">
        <v>195</v>
      </c>
      <c r="G155" s="183" t="s">
        <v>196</v>
      </c>
      <c r="H155" s="184">
        <v>1</v>
      </c>
      <c r="I155" s="185"/>
      <c r="J155" s="186">
        <f>ROUND(I155*H155,2)</f>
        <v>0</v>
      </c>
      <c r="K155" s="187"/>
      <c r="L155" s="37"/>
      <c r="M155" s="188" t="s">
        <v>1</v>
      </c>
      <c r="N155" s="189" t="s">
        <v>40</v>
      </c>
      <c r="O155" s="69"/>
      <c r="P155" s="190">
        <f>O155*H155</f>
        <v>0</v>
      </c>
      <c r="Q155" s="190">
        <v>1.2619999999999999E-2</v>
      </c>
      <c r="R155" s="190">
        <f>Q155*H155</f>
        <v>1.2619999999999999E-2</v>
      </c>
      <c r="S155" s="190">
        <v>0</v>
      </c>
      <c r="T155" s="19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2" t="s">
        <v>131</v>
      </c>
      <c r="AT155" s="192" t="s">
        <v>127</v>
      </c>
      <c r="AU155" s="192" t="s">
        <v>82</v>
      </c>
      <c r="AY155" s="15" t="s">
        <v>124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5" t="s">
        <v>80</v>
      </c>
      <c r="BK155" s="193">
        <f>ROUND(I155*H155,2)</f>
        <v>0</v>
      </c>
      <c r="BL155" s="15" t="s">
        <v>131</v>
      </c>
      <c r="BM155" s="192" t="s">
        <v>197</v>
      </c>
    </row>
    <row r="156" spans="1:65" s="12" customFormat="1" ht="22.9" customHeight="1">
      <c r="B156" s="164"/>
      <c r="C156" s="165"/>
      <c r="D156" s="166" t="s">
        <v>74</v>
      </c>
      <c r="E156" s="178" t="s">
        <v>162</v>
      </c>
      <c r="F156" s="178" t="s">
        <v>198</v>
      </c>
      <c r="G156" s="165"/>
      <c r="H156" s="165"/>
      <c r="I156" s="168"/>
      <c r="J156" s="179">
        <f>BK156</f>
        <v>0</v>
      </c>
      <c r="K156" s="165"/>
      <c r="L156" s="170"/>
      <c r="M156" s="171"/>
      <c r="N156" s="172"/>
      <c r="O156" s="172"/>
      <c r="P156" s="173">
        <f>P157+SUM(P158:P161)</f>
        <v>0</v>
      </c>
      <c r="Q156" s="172"/>
      <c r="R156" s="173">
        <f>R157+SUM(R158:R161)</f>
        <v>17.184450000000002</v>
      </c>
      <c r="S156" s="172"/>
      <c r="T156" s="174">
        <f>T157+SUM(T158:T161)</f>
        <v>0</v>
      </c>
      <c r="AR156" s="175" t="s">
        <v>80</v>
      </c>
      <c r="AT156" s="176" t="s">
        <v>74</v>
      </c>
      <c r="AU156" s="176" t="s">
        <v>80</v>
      </c>
      <c r="AY156" s="175" t="s">
        <v>124</v>
      </c>
      <c r="BK156" s="177">
        <f>BK157+SUM(BK158:BK161)</f>
        <v>0</v>
      </c>
    </row>
    <row r="157" spans="1:65" s="2" customFormat="1" ht="37.9" customHeight="1">
      <c r="A157" s="32"/>
      <c r="B157" s="33"/>
      <c r="C157" s="180" t="s">
        <v>199</v>
      </c>
      <c r="D157" s="180" t="s">
        <v>127</v>
      </c>
      <c r="E157" s="181" t="s">
        <v>200</v>
      </c>
      <c r="F157" s="182" t="s">
        <v>201</v>
      </c>
      <c r="G157" s="183" t="s">
        <v>1</v>
      </c>
      <c r="H157" s="184">
        <v>220</v>
      </c>
      <c r="I157" s="185"/>
      <c r="J157" s="186">
        <f>ROUND(I157*H157,2)</f>
        <v>0</v>
      </c>
      <c r="K157" s="187"/>
      <c r="L157" s="37"/>
      <c r="M157" s="188" t="s">
        <v>1</v>
      </c>
      <c r="N157" s="189" t="s">
        <v>40</v>
      </c>
      <c r="O157" s="69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2" t="s">
        <v>131</v>
      </c>
      <c r="AT157" s="192" t="s">
        <v>127</v>
      </c>
      <c r="AU157" s="192" t="s">
        <v>82</v>
      </c>
      <c r="AY157" s="15" t="s">
        <v>124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5" t="s">
        <v>80</v>
      </c>
      <c r="BK157" s="193">
        <f>ROUND(I157*H157,2)</f>
        <v>0</v>
      </c>
      <c r="BL157" s="15" t="s">
        <v>131</v>
      </c>
      <c r="BM157" s="192" t="s">
        <v>202</v>
      </c>
    </row>
    <row r="158" spans="1:65" s="13" customFormat="1" ht="11.25">
      <c r="B158" s="194"/>
      <c r="C158" s="195"/>
      <c r="D158" s="196" t="s">
        <v>151</v>
      </c>
      <c r="E158" s="197" t="s">
        <v>1</v>
      </c>
      <c r="F158" s="198" t="s">
        <v>203</v>
      </c>
      <c r="G158" s="195"/>
      <c r="H158" s="199">
        <v>220</v>
      </c>
      <c r="I158" s="200"/>
      <c r="J158" s="195"/>
      <c r="K158" s="195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151</v>
      </c>
      <c r="AU158" s="205" t="s">
        <v>82</v>
      </c>
      <c r="AV158" s="13" t="s">
        <v>82</v>
      </c>
      <c r="AW158" s="13" t="s">
        <v>31</v>
      </c>
      <c r="AX158" s="13" t="s">
        <v>80</v>
      </c>
      <c r="AY158" s="205" t="s">
        <v>124</v>
      </c>
    </row>
    <row r="159" spans="1:65" s="2" customFormat="1" ht="24.2" customHeight="1">
      <c r="A159" s="32"/>
      <c r="B159" s="33"/>
      <c r="C159" s="180" t="s">
        <v>204</v>
      </c>
      <c r="D159" s="180" t="s">
        <v>127</v>
      </c>
      <c r="E159" s="181" t="s">
        <v>205</v>
      </c>
      <c r="F159" s="182" t="s">
        <v>206</v>
      </c>
      <c r="G159" s="183" t="s">
        <v>1</v>
      </c>
      <c r="H159" s="184">
        <v>220</v>
      </c>
      <c r="I159" s="185"/>
      <c r="J159" s="186">
        <f>ROUND(I159*H159,2)</f>
        <v>0</v>
      </c>
      <c r="K159" s="187"/>
      <c r="L159" s="37"/>
      <c r="M159" s="188" t="s">
        <v>1</v>
      </c>
      <c r="N159" s="189" t="s">
        <v>40</v>
      </c>
      <c r="O159" s="69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2" t="s">
        <v>131</v>
      </c>
      <c r="AT159" s="192" t="s">
        <v>127</v>
      </c>
      <c r="AU159" s="192" t="s">
        <v>82</v>
      </c>
      <c r="AY159" s="15" t="s">
        <v>124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5" t="s">
        <v>80</v>
      </c>
      <c r="BK159" s="193">
        <f>ROUND(I159*H159,2)</f>
        <v>0</v>
      </c>
      <c r="BL159" s="15" t="s">
        <v>131</v>
      </c>
      <c r="BM159" s="192" t="s">
        <v>207</v>
      </c>
    </row>
    <row r="160" spans="1:65" s="2" customFormat="1" ht="24.2" customHeight="1">
      <c r="A160" s="32"/>
      <c r="B160" s="33"/>
      <c r="C160" s="180" t="s">
        <v>208</v>
      </c>
      <c r="D160" s="180" t="s">
        <v>127</v>
      </c>
      <c r="E160" s="181" t="s">
        <v>209</v>
      </c>
      <c r="F160" s="182" t="s">
        <v>210</v>
      </c>
      <c r="G160" s="183" t="s">
        <v>1</v>
      </c>
      <c r="H160" s="184">
        <v>220</v>
      </c>
      <c r="I160" s="185"/>
      <c r="J160" s="186">
        <f>ROUND(I160*H160,2)</f>
        <v>0</v>
      </c>
      <c r="K160" s="187"/>
      <c r="L160" s="37"/>
      <c r="M160" s="188" t="s">
        <v>1</v>
      </c>
      <c r="N160" s="189" t="s">
        <v>40</v>
      </c>
      <c r="O160" s="69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2" t="s">
        <v>131</v>
      </c>
      <c r="AT160" s="192" t="s">
        <v>127</v>
      </c>
      <c r="AU160" s="192" t="s">
        <v>82</v>
      </c>
      <c r="AY160" s="15" t="s">
        <v>124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5" t="s">
        <v>80</v>
      </c>
      <c r="BK160" s="193">
        <f>ROUND(I160*H160,2)</f>
        <v>0</v>
      </c>
      <c r="BL160" s="15" t="s">
        <v>131</v>
      </c>
      <c r="BM160" s="192" t="s">
        <v>211</v>
      </c>
    </row>
    <row r="161" spans="1:65" s="12" customFormat="1" ht="20.85" customHeight="1">
      <c r="B161" s="164"/>
      <c r="C161" s="165"/>
      <c r="D161" s="166" t="s">
        <v>74</v>
      </c>
      <c r="E161" s="178" t="s">
        <v>131</v>
      </c>
      <c r="F161" s="178" t="s">
        <v>212</v>
      </c>
      <c r="G161" s="165"/>
      <c r="H161" s="165"/>
      <c r="I161" s="168"/>
      <c r="J161" s="179">
        <f>BK161</f>
        <v>0</v>
      </c>
      <c r="K161" s="165"/>
      <c r="L161" s="170"/>
      <c r="M161" s="171"/>
      <c r="N161" s="172"/>
      <c r="O161" s="172"/>
      <c r="P161" s="173">
        <f>SUM(P162:P174)</f>
        <v>0</v>
      </c>
      <c r="Q161" s="172"/>
      <c r="R161" s="173">
        <f>SUM(R162:R174)</f>
        <v>17.184450000000002</v>
      </c>
      <c r="S161" s="172"/>
      <c r="T161" s="174">
        <f>SUM(T162:T174)</f>
        <v>0</v>
      </c>
      <c r="AR161" s="175" t="s">
        <v>80</v>
      </c>
      <c r="AT161" s="176" t="s">
        <v>74</v>
      </c>
      <c r="AU161" s="176" t="s">
        <v>82</v>
      </c>
      <c r="AY161" s="175" t="s">
        <v>124</v>
      </c>
      <c r="BK161" s="177">
        <f>SUM(BK162:BK174)</f>
        <v>0</v>
      </c>
    </row>
    <row r="162" spans="1:65" s="2" customFormat="1" ht="37.9" customHeight="1">
      <c r="A162" s="32"/>
      <c r="B162" s="33"/>
      <c r="C162" s="180" t="s">
        <v>213</v>
      </c>
      <c r="D162" s="180" t="s">
        <v>127</v>
      </c>
      <c r="E162" s="181" t="s">
        <v>214</v>
      </c>
      <c r="F162" s="182" t="s">
        <v>215</v>
      </c>
      <c r="G162" s="183" t="s">
        <v>149</v>
      </c>
      <c r="H162" s="184">
        <v>6.48</v>
      </c>
      <c r="I162" s="185"/>
      <c r="J162" s="186">
        <f>ROUND(I162*H162,2)</f>
        <v>0</v>
      </c>
      <c r="K162" s="187"/>
      <c r="L162" s="37"/>
      <c r="M162" s="188" t="s">
        <v>1</v>
      </c>
      <c r="N162" s="189" t="s">
        <v>40</v>
      </c>
      <c r="O162" s="69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2" t="s">
        <v>131</v>
      </c>
      <c r="AT162" s="192" t="s">
        <v>127</v>
      </c>
      <c r="AU162" s="192" t="s">
        <v>153</v>
      </c>
      <c r="AY162" s="15" t="s">
        <v>124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5" t="s">
        <v>80</v>
      </c>
      <c r="BK162" s="193">
        <f>ROUND(I162*H162,2)</f>
        <v>0</v>
      </c>
      <c r="BL162" s="15" t="s">
        <v>131</v>
      </c>
      <c r="BM162" s="192" t="s">
        <v>216</v>
      </c>
    </row>
    <row r="163" spans="1:65" s="13" customFormat="1" ht="11.25">
      <c r="B163" s="194"/>
      <c r="C163" s="195"/>
      <c r="D163" s="196" t="s">
        <v>151</v>
      </c>
      <c r="E163" s="197" t="s">
        <v>1</v>
      </c>
      <c r="F163" s="198" t="s">
        <v>217</v>
      </c>
      <c r="G163" s="195"/>
      <c r="H163" s="199">
        <v>6.48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151</v>
      </c>
      <c r="AU163" s="205" t="s">
        <v>153</v>
      </c>
      <c r="AV163" s="13" t="s">
        <v>82</v>
      </c>
      <c r="AW163" s="13" t="s">
        <v>31</v>
      </c>
      <c r="AX163" s="13" t="s">
        <v>80</v>
      </c>
      <c r="AY163" s="205" t="s">
        <v>124</v>
      </c>
    </row>
    <row r="164" spans="1:65" s="2" customFormat="1" ht="37.9" customHeight="1">
      <c r="A164" s="32"/>
      <c r="B164" s="33"/>
      <c r="C164" s="180" t="s">
        <v>218</v>
      </c>
      <c r="D164" s="180" t="s">
        <v>127</v>
      </c>
      <c r="E164" s="181" t="s">
        <v>219</v>
      </c>
      <c r="F164" s="182" t="s">
        <v>220</v>
      </c>
      <c r="G164" s="183" t="s">
        <v>130</v>
      </c>
      <c r="H164" s="184">
        <v>301</v>
      </c>
      <c r="I164" s="185"/>
      <c r="J164" s="186">
        <f>ROUND(I164*H164,2)</f>
        <v>0</v>
      </c>
      <c r="K164" s="187"/>
      <c r="L164" s="37"/>
      <c r="M164" s="188" t="s">
        <v>1</v>
      </c>
      <c r="N164" s="189" t="s">
        <v>40</v>
      </c>
      <c r="O164" s="69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2" t="s">
        <v>131</v>
      </c>
      <c r="AT164" s="192" t="s">
        <v>127</v>
      </c>
      <c r="AU164" s="192" t="s">
        <v>153</v>
      </c>
      <c r="AY164" s="15" t="s">
        <v>124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5" t="s">
        <v>80</v>
      </c>
      <c r="BK164" s="193">
        <f>ROUND(I164*H164,2)</f>
        <v>0</v>
      </c>
      <c r="BL164" s="15" t="s">
        <v>131</v>
      </c>
      <c r="BM164" s="192" t="s">
        <v>221</v>
      </c>
    </row>
    <row r="165" spans="1:65" s="13" customFormat="1" ht="11.25">
      <c r="B165" s="194"/>
      <c r="C165" s="195"/>
      <c r="D165" s="196" t="s">
        <v>151</v>
      </c>
      <c r="E165" s="197" t="s">
        <v>1</v>
      </c>
      <c r="F165" s="198" t="s">
        <v>222</v>
      </c>
      <c r="G165" s="195"/>
      <c r="H165" s="199">
        <v>301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151</v>
      </c>
      <c r="AU165" s="205" t="s">
        <v>153</v>
      </c>
      <c r="AV165" s="13" t="s">
        <v>82</v>
      </c>
      <c r="AW165" s="13" t="s">
        <v>31</v>
      </c>
      <c r="AX165" s="13" t="s">
        <v>80</v>
      </c>
      <c r="AY165" s="205" t="s">
        <v>124</v>
      </c>
    </row>
    <row r="166" spans="1:65" s="2" customFormat="1" ht="37.9" customHeight="1">
      <c r="A166" s="32"/>
      <c r="B166" s="33"/>
      <c r="C166" s="180" t="s">
        <v>223</v>
      </c>
      <c r="D166" s="180" t="s">
        <v>127</v>
      </c>
      <c r="E166" s="181" t="s">
        <v>224</v>
      </c>
      <c r="F166" s="182" t="s">
        <v>225</v>
      </c>
      <c r="G166" s="183" t="s">
        <v>130</v>
      </c>
      <c r="H166" s="184">
        <v>231.4</v>
      </c>
      <c r="I166" s="185"/>
      <c r="J166" s="186">
        <f>ROUND(I166*H166,2)</f>
        <v>0</v>
      </c>
      <c r="K166" s="187"/>
      <c r="L166" s="37"/>
      <c r="M166" s="188" t="s">
        <v>1</v>
      </c>
      <c r="N166" s="189" t="s">
        <v>40</v>
      </c>
      <c r="O166" s="69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2" t="s">
        <v>131</v>
      </c>
      <c r="AT166" s="192" t="s">
        <v>127</v>
      </c>
      <c r="AU166" s="192" t="s">
        <v>153</v>
      </c>
      <c r="AY166" s="15" t="s">
        <v>124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5" t="s">
        <v>80</v>
      </c>
      <c r="BK166" s="193">
        <f>ROUND(I166*H166,2)</f>
        <v>0</v>
      </c>
      <c r="BL166" s="15" t="s">
        <v>131</v>
      </c>
      <c r="BM166" s="192" t="s">
        <v>226</v>
      </c>
    </row>
    <row r="167" spans="1:65" s="13" customFormat="1" ht="11.25">
      <c r="B167" s="194"/>
      <c r="C167" s="195"/>
      <c r="D167" s="196" t="s">
        <v>151</v>
      </c>
      <c r="E167" s="197" t="s">
        <v>1</v>
      </c>
      <c r="F167" s="198" t="s">
        <v>227</v>
      </c>
      <c r="G167" s="195"/>
      <c r="H167" s="199">
        <v>231.4</v>
      </c>
      <c r="I167" s="200"/>
      <c r="J167" s="195"/>
      <c r="K167" s="195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151</v>
      </c>
      <c r="AU167" s="205" t="s">
        <v>153</v>
      </c>
      <c r="AV167" s="13" t="s">
        <v>82</v>
      </c>
      <c r="AW167" s="13" t="s">
        <v>31</v>
      </c>
      <c r="AX167" s="13" t="s">
        <v>80</v>
      </c>
      <c r="AY167" s="205" t="s">
        <v>124</v>
      </c>
    </row>
    <row r="168" spans="1:65" s="2" customFormat="1" ht="14.45" customHeight="1">
      <c r="A168" s="32"/>
      <c r="B168" s="33"/>
      <c r="C168" s="206" t="s">
        <v>228</v>
      </c>
      <c r="D168" s="206" t="s">
        <v>172</v>
      </c>
      <c r="E168" s="207" t="s">
        <v>229</v>
      </c>
      <c r="F168" s="208" t="s">
        <v>230</v>
      </c>
      <c r="G168" s="209" t="s">
        <v>189</v>
      </c>
      <c r="H168" s="210">
        <v>1.482</v>
      </c>
      <c r="I168" s="211"/>
      <c r="J168" s="212">
        <f>ROUND(I168*H168,2)</f>
        <v>0</v>
      </c>
      <c r="K168" s="213"/>
      <c r="L168" s="214"/>
      <c r="M168" s="215" t="s">
        <v>1</v>
      </c>
      <c r="N168" s="216" t="s">
        <v>40</v>
      </c>
      <c r="O168" s="69"/>
      <c r="P168" s="190">
        <f>O168*H168</f>
        <v>0</v>
      </c>
      <c r="Q168" s="190">
        <v>1</v>
      </c>
      <c r="R168" s="190">
        <f>Q168*H168</f>
        <v>1.482</v>
      </c>
      <c r="S168" s="190">
        <v>0</v>
      </c>
      <c r="T168" s="19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2" t="s">
        <v>175</v>
      </c>
      <c r="AT168" s="192" t="s">
        <v>172</v>
      </c>
      <c r="AU168" s="192" t="s">
        <v>153</v>
      </c>
      <c r="AY168" s="15" t="s">
        <v>124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5" t="s">
        <v>80</v>
      </c>
      <c r="BK168" s="193">
        <f>ROUND(I168*H168,2)</f>
        <v>0</v>
      </c>
      <c r="BL168" s="15" t="s">
        <v>131</v>
      </c>
      <c r="BM168" s="192" t="s">
        <v>231</v>
      </c>
    </row>
    <row r="169" spans="1:65" s="13" customFormat="1" ht="11.25">
      <c r="B169" s="194"/>
      <c r="C169" s="195"/>
      <c r="D169" s="196" t="s">
        <v>151</v>
      </c>
      <c r="E169" s="197" t="s">
        <v>1</v>
      </c>
      <c r="F169" s="198" t="s">
        <v>232</v>
      </c>
      <c r="G169" s="195"/>
      <c r="H169" s="199">
        <v>1.482</v>
      </c>
      <c r="I169" s="200"/>
      <c r="J169" s="195"/>
      <c r="K169" s="195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151</v>
      </c>
      <c r="AU169" s="205" t="s">
        <v>153</v>
      </c>
      <c r="AV169" s="13" t="s">
        <v>82</v>
      </c>
      <c r="AW169" s="13" t="s">
        <v>31</v>
      </c>
      <c r="AX169" s="13" t="s">
        <v>80</v>
      </c>
      <c r="AY169" s="205" t="s">
        <v>124</v>
      </c>
    </row>
    <row r="170" spans="1:65" s="2" customFormat="1" ht="14.45" customHeight="1">
      <c r="A170" s="32"/>
      <c r="B170" s="33"/>
      <c r="C170" s="206" t="s">
        <v>233</v>
      </c>
      <c r="D170" s="206" t="s">
        <v>172</v>
      </c>
      <c r="E170" s="207" t="s">
        <v>234</v>
      </c>
      <c r="F170" s="208" t="s">
        <v>235</v>
      </c>
      <c r="G170" s="209" t="s">
        <v>189</v>
      </c>
      <c r="H170" s="210">
        <v>14.742000000000001</v>
      </c>
      <c r="I170" s="211"/>
      <c r="J170" s="212">
        <f>ROUND(I170*H170,2)</f>
        <v>0</v>
      </c>
      <c r="K170" s="213"/>
      <c r="L170" s="214"/>
      <c r="M170" s="215" t="s">
        <v>1</v>
      </c>
      <c r="N170" s="216" t="s">
        <v>40</v>
      </c>
      <c r="O170" s="69"/>
      <c r="P170" s="190">
        <f>O170*H170</f>
        <v>0</v>
      </c>
      <c r="Q170" s="190">
        <v>1</v>
      </c>
      <c r="R170" s="190">
        <f>Q170*H170</f>
        <v>14.742000000000001</v>
      </c>
      <c r="S170" s="190">
        <v>0</v>
      </c>
      <c r="T170" s="19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2" t="s">
        <v>175</v>
      </c>
      <c r="AT170" s="192" t="s">
        <v>172</v>
      </c>
      <c r="AU170" s="192" t="s">
        <v>153</v>
      </c>
      <c r="AY170" s="15" t="s">
        <v>124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5" t="s">
        <v>80</v>
      </c>
      <c r="BK170" s="193">
        <f>ROUND(I170*H170,2)</f>
        <v>0</v>
      </c>
      <c r="BL170" s="15" t="s">
        <v>131</v>
      </c>
      <c r="BM170" s="192" t="s">
        <v>236</v>
      </c>
    </row>
    <row r="171" spans="1:65" s="13" customFormat="1" ht="11.25">
      <c r="B171" s="194"/>
      <c r="C171" s="195"/>
      <c r="D171" s="196" t="s">
        <v>151</v>
      </c>
      <c r="E171" s="197" t="s">
        <v>1</v>
      </c>
      <c r="F171" s="198" t="s">
        <v>237</v>
      </c>
      <c r="G171" s="195"/>
      <c r="H171" s="199">
        <v>14.742000000000001</v>
      </c>
      <c r="I171" s="200"/>
      <c r="J171" s="195"/>
      <c r="K171" s="195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151</v>
      </c>
      <c r="AU171" s="205" t="s">
        <v>153</v>
      </c>
      <c r="AV171" s="13" t="s">
        <v>82</v>
      </c>
      <c r="AW171" s="13" t="s">
        <v>31</v>
      </c>
      <c r="AX171" s="13" t="s">
        <v>80</v>
      </c>
      <c r="AY171" s="205" t="s">
        <v>124</v>
      </c>
    </row>
    <row r="172" spans="1:65" s="2" customFormat="1" ht="24.2" customHeight="1">
      <c r="A172" s="32"/>
      <c r="B172" s="33"/>
      <c r="C172" s="180" t="s">
        <v>238</v>
      </c>
      <c r="D172" s="180" t="s">
        <v>127</v>
      </c>
      <c r="E172" s="181" t="s">
        <v>239</v>
      </c>
      <c r="F172" s="182" t="s">
        <v>240</v>
      </c>
      <c r="G172" s="183" t="s">
        <v>130</v>
      </c>
      <c r="H172" s="184">
        <v>11.4</v>
      </c>
      <c r="I172" s="185"/>
      <c r="J172" s="186">
        <f>ROUND(I172*H172,2)</f>
        <v>0</v>
      </c>
      <c r="K172" s="187"/>
      <c r="L172" s="37"/>
      <c r="M172" s="188" t="s">
        <v>1</v>
      </c>
      <c r="N172" s="189" t="s">
        <v>40</v>
      </c>
      <c r="O172" s="69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2" t="s">
        <v>131</v>
      </c>
      <c r="AT172" s="192" t="s">
        <v>127</v>
      </c>
      <c r="AU172" s="192" t="s">
        <v>153</v>
      </c>
      <c r="AY172" s="15" t="s">
        <v>124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5" t="s">
        <v>80</v>
      </c>
      <c r="BK172" s="193">
        <f>ROUND(I172*H172,2)</f>
        <v>0</v>
      </c>
      <c r="BL172" s="15" t="s">
        <v>131</v>
      </c>
      <c r="BM172" s="192" t="s">
        <v>241</v>
      </c>
    </row>
    <row r="173" spans="1:65" s="2" customFormat="1" ht="24.2" customHeight="1">
      <c r="A173" s="32"/>
      <c r="B173" s="33"/>
      <c r="C173" s="180" t="s">
        <v>242</v>
      </c>
      <c r="D173" s="180" t="s">
        <v>127</v>
      </c>
      <c r="E173" s="181" t="s">
        <v>243</v>
      </c>
      <c r="F173" s="182" t="s">
        <v>244</v>
      </c>
      <c r="G173" s="183" t="s">
        <v>130</v>
      </c>
      <c r="H173" s="184">
        <v>81</v>
      </c>
      <c r="I173" s="185"/>
      <c r="J173" s="186">
        <f>ROUND(I173*H173,2)</f>
        <v>0</v>
      </c>
      <c r="K173" s="187"/>
      <c r="L173" s="37"/>
      <c r="M173" s="188" t="s">
        <v>1</v>
      </c>
      <c r="N173" s="189" t="s">
        <v>40</v>
      </c>
      <c r="O173" s="69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2" t="s">
        <v>131</v>
      </c>
      <c r="AT173" s="192" t="s">
        <v>127</v>
      </c>
      <c r="AU173" s="192" t="s">
        <v>153</v>
      </c>
      <c r="AY173" s="15" t="s">
        <v>124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5" t="s">
        <v>80</v>
      </c>
      <c r="BK173" s="193">
        <f>ROUND(I173*H173,2)</f>
        <v>0</v>
      </c>
      <c r="BL173" s="15" t="s">
        <v>131</v>
      </c>
      <c r="BM173" s="192" t="s">
        <v>245</v>
      </c>
    </row>
    <row r="174" spans="1:65" s="2" customFormat="1" ht="76.349999999999994" customHeight="1">
      <c r="A174" s="32"/>
      <c r="B174" s="33"/>
      <c r="C174" s="180" t="s">
        <v>246</v>
      </c>
      <c r="D174" s="180" t="s">
        <v>127</v>
      </c>
      <c r="E174" s="181" t="s">
        <v>247</v>
      </c>
      <c r="F174" s="182" t="s">
        <v>248</v>
      </c>
      <c r="G174" s="183" t="s">
        <v>130</v>
      </c>
      <c r="H174" s="184">
        <v>11.4</v>
      </c>
      <c r="I174" s="185"/>
      <c r="J174" s="186">
        <f>ROUND(I174*H174,2)</f>
        <v>0</v>
      </c>
      <c r="K174" s="187"/>
      <c r="L174" s="37"/>
      <c r="M174" s="188" t="s">
        <v>1</v>
      </c>
      <c r="N174" s="189" t="s">
        <v>40</v>
      </c>
      <c r="O174" s="69"/>
      <c r="P174" s="190">
        <f>O174*H174</f>
        <v>0</v>
      </c>
      <c r="Q174" s="190">
        <v>8.4250000000000005E-2</v>
      </c>
      <c r="R174" s="190">
        <f>Q174*H174</f>
        <v>0.96045000000000014</v>
      </c>
      <c r="S174" s="190">
        <v>0</v>
      </c>
      <c r="T174" s="19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2" t="s">
        <v>131</v>
      </c>
      <c r="AT174" s="192" t="s">
        <v>127</v>
      </c>
      <c r="AU174" s="192" t="s">
        <v>153</v>
      </c>
      <c r="AY174" s="15" t="s">
        <v>124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5" t="s">
        <v>80</v>
      </c>
      <c r="BK174" s="193">
        <f>ROUND(I174*H174,2)</f>
        <v>0</v>
      </c>
      <c r="BL174" s="15" t="s">
        <v>131</v>
      </c>
      <c r="BM174" s="192" t="s">
        <v>249</v>
      </c>
    </row>
    <row r="175" spans="1:65" s="12" customFormat="1" ht="22.9" customHeight="1">
      <c r="B175" s="164"/>
      <c r="C175" s="165"/>
      <c r="D175" s="166" t="s">
        <v>74</v>
      </c>
      <c r="E175" s="178" t="s">
        <v>175</v>
      </c>
      <c r="F175" s="178" t="s">
        <v>250</v>
      </c>
      <c r="G175" s="165"/>
      <c r="H175" s="165"/>
      <c r="I175" s="168"/>
      <c r="J175" s="179">
        <f>BK175</f>
        <v>0</v>
      </c>
      <c r="K175" s="165"/>
      <c r="L175" s="170"/>
      <c r="M175" s="171"/>
      <c r="N175" s="172"/>
      <c r="O175" s="172"/>
      <c r="P175" s="173">
        <f>SUM(P176:P177)</f>
        <v>0</v>
      </c>
      <c r="Q175" s="172"/>
      <c r="R175" s="173">
        <f>SUM(R176:R177)</f>
        <v>8.6251999999999995E-3</v>
      </c>
      <c r="S175" s="172"/>
      <c r="T175" s="174">
        <f>SUM(T176:T177)</f>
        <v>0</v>
      </c>
      <c r="AR175" s="175" t="s">
        <v>80</v>
      </c>
      <c r="AT175" s="176" t="s">
        <v>74</v>
      </c>
      <c r="AU175" s="176" t="s">
        <v>80</v>
      </c>
      <c r="AY175" s="175" t="s">
        <v>124</v>
      </c>
      <c r="BK175" s="177">
        <f>SUM(BK176:BK177)</f>
        <v>0</v>
      </c>
    </row>
    <row r="176" spans="1:65" s="2" customFormat="1" ht="24.2" customHeight="1">
      <c r="A176" s="32"/>
      <c r="B176" s="33"/>
      <c r="C176" s="180" t="s">
        <v>251</v>
      </c>
      <c r="D176" s="180" t="s">
        <v>127</v>
      </c>
      <c r="E176" s="181" t="s">
        <v>252</v>
      </c>
      <c r="F176" s="182" t="s">
        <v>253</v>
      </c>
      <c r="G176" s="183" t="s">
        <v>144</v>
      </c>
      <c r="H176" s="184">
        <v>2</v>
      </c>
      <c r="I176" s="185"/>
      <c r="J176" s="186">
        <f>ROUND(I176*H176,2)</f>
        <v>0</v>
      </c>
      <c r="K176" s="187"/>
      <c r="L176" s="37"/>
      <c r="M176" s="188" t="s">
        <v>1</v>
      </c>
      <c r="N176" s="189" t="s">
        <v>40</v>
      </c>
      <c r="O176" s="69"/>
      <c r="P176" s="190">
        <f>O176*H176</f>
        <v>0</v>
      </c>
      <c r="Q176" s="190">
        <v>1.0000000000000001E-5</v>
      </c>
      <c r="R176" s="190">
        <f>Q176*H176</f>
        <v>2.0000000000000002E-5</v>
      </c>
      <c r="S176" s="190">
        <v>0</v>
      </c>
      <c r="T176" s="19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2" t="s">
        <v>131</v>
      </c>
      <c r="AT176" s="192" t="s">
        <v>127</v>
      </c>
      <c r="AU176" s="192" t="s">
        <v>82</v>
      </c>
      <c r="AY176" s="15" t="s">
        <v>124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5" t="s">
        <v>80</v>
      </c>
      <c r="BK176" s="193">
        <f>ROUND(I176*H176,2)</f>
        <v>0</v>
      </c>
      <c r="BL176" s="15" t="s">
        <v>131</v>
      </c>
      <c r="BM176" s="192" t="s">
        <v>254</v>
      </c>
    </row>
    <row r="177" spans="1:65" s="2" customFormat="1" ht="14.45" customHeight="1">
      <c r="A177" s="32"/>
      <c r="B177" s="33"/>
      <c r="C177" s="206" t="s">
        <v>255</v>
      </c>
      <c r="D177" s="206" t="s">
        <v>172</v>
      </c>
      <c r="E177" s="207" t="s">
        <v>256</v>
      </c>
      <c r="F177" s="208" t="s">
        <v>257</v>
      </c>
      <c r="G177" s="209" t="s">
        <v>144</v>
      </c>
      <c r="H177" s="210">
        <v>2.02</v>
      </c>
      <c r="I177" s="211"/>
      <c r="J177" s="212">
        <f>ROUND(I177*H177,2)</f>
        <v>0</v>
      </c>
      <c r="K177" s="213"/>
      <c r="L177" s="214"/>
      <c r="M177" s="215" t="s">
        <v>1</v>
      </c>
      <c r="N177" s="216" t="s">
        <v>40</v>
      </c>
      <c r="O177" s="69"/>
      <c r="P177" s="190">
        <f>O177*H177</f>
        <v>0</v>
      </c>
      <c r="Q177" s="190">
        <v>4.2599999999999999E-3</v>
      </c>
      <c r="R177" s="190">
        <f>Q177*H177</f>
        <v>8.6052000000000003E-3</v>
      </c>
      <c r="S177" s="190">
        <v>0</v>
      </c>
      <c r="T177" s="19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2" t="s">
        <v>175</v>
      </c>
      <c r="AT177" s="192" t="s">
        <v>172</v>
      </c>
      <c r="AU177" s="192" t="s">
        <v>82</v>
      </c>
      <c r="AY177" s="15" t="s">
        <v>124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5" t="s">
        <v>80</v>
      </c>
      <c r="BK177" s="193">
        <f>ROUND(I177*H177,2)</f>
        <v>0</v>
      </c>
      <c r="BL177" s="15" t="s">
        <v>131</v>
      </c>
      <c r="BM177" s="192" t="s">
        <v>258</v>
      </c>
    </row>
    <row r="178" spans="1:65" s="12" customFormat="1" ht="22.9" customHeight="1">
      <c r="B178" s="164"/>
      <c r="C178" s="165"/>
      <c r="D178" s="166" t="s">
        <v>74</v>
      </c>
      <c r="E178" s="178" t="s">
        <v>259</v>
      </c>
      <c r="F178" s="178" t="s">
        <v>260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SUM(P179:P191)</f>
        <v>0</v>
      </c>
      <c r="Q178" s="172"/>
      <c r="R178" s="173">
        <f>SUM(R179:R191)</f>
        <v>3.1828349999999999</v>
      </c>
      <c r="S178" s="172"/>
      <c r="T178" s="174">
        <f>SUM(T179:T191)</f>
        <v>2.9040000000000004</v>
      </c>
      <c r="AR178" s="175" t="s">
        <v>80</v>
      </c>
      <c r="AT178" s="176" t="s">
        <v>74</v>
      </c>
      <c r="AU178" s="176" t="s">
        <v>80</v>
      </c>
      <c r="AY178" s="175" t="s">
        <v>124</v>
      </c>
      <c r="BK178" s="177">
        <f>SUM(BK179:BK191)</f>
        <v>0</v>
      </c>
    </row>
    <row r="179" spans="1:65" s="2" customFormat="1" ht="24.2" customHeight="1">
      <c r="A179" s="32"/>
      <c r="B179" s="33"/>
      <c r="C179" s="180" t="s">
        <v>261</v>
      </c>
      <c r="D179" s="180" t="s">
        <v>127</v>
      </c>
      <c r="E179" s="181" t="s">
        <v>262</v>
      </c>
      <c r="F179" s="182" t="s">
        <v>263</v>
      </c>
      <c r="G179" s="183" t="s">
        <v>196</v>
      </c>
      <c r="H179" s="184">
        <v>4</v>
      </c>
      <c r="I179" s="185"/>
      <c r="J179" s="186">
        <f>ROUND(I179*H179,2)</f>
        <v>0</v>
      </c>
      <c r="K179" s="187"/>
      <c r="L179" s="37"/>
      <c r="M179" s="188" t="s">
        <v>1</v>
      </c>
      <c r="N179" s="189" t="s">
        <v>40</v>
      </c>
      <c r="O179" s="69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2" t="s">
        <v>131</v>
      </c>
      <c r="AT179" s="192" t="s">
        <v>127</v>
      </c>
      <c r="AU179" s="192" t="s">
        <v>82</v>
      </c>
      <c r="AY179" s="15" t="s">
        <v>124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5" t="s">
        <v>80</v>
      </c>
      <c r="BK179" s="193">
        <f>ROUND(I179*H179,2)</f>
        <v>0</v>
      </c>
      <c r="BL179" s="15" t="s">
        <v>131</v>
      </c>
      <c r="BM179" s="192" t="s">
        <v>264</v>
      </c>
    </row>
    <row r="180" spans="1:65" s="2" customFormat="1" ht="14.45" customHeight="1">
      <c r="A180" s="32"/>
      <c r="B180" s="33"/>
      <c r="C180" s="206" t="s">
        <v>265</v>
      </c>
      <c r="D180" s="206" t="s">
        <v>172</v>
      </c>
      <c r="E180" s="207" t="s">
        <v>266</v>
      </c>
      <c r="F180" s="208" t="s">
        <v>267</v>
      </c>
      <c r="G180" s="209" t="s">
        <v>268</v>
      </c>
      <c r="H180" s="210">
        <v>4</v>
      </c>
      <c r="I180" s="211"/>
      <c r="J180" s="212">
        <f>ROUND(I180*H180,2)</f>
        <v>0</v>
      </c>
      <c r="K180" s="213"/>
      <c r="L180" s="214"/>
      <c r="M180" s="215" t="s">
        <v>1</v>
      </c>
      <c r="N180" s="216" t="s">
        <v>40</v>
      </c>
      <c r="O180" s="69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2" t="s">
        <v>175</v>
      </c>
      <c r="AT180" s="192" t="s">
        <v>172</v>
      </c>
      <c r="AU180" s="192" t="s">
        <v>82</v>
      </c>
      <c r="AY180" s="15" t="s">
        <v>124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5" t="s">
        <v>80</v>
      </c>
      <c r="BK180" s="193">
        <f>ROUND(I180*H180,2)</f>
        <v>0</v>
      </c>
      <c r="BL180" s="15" t="s">
        <v>131</v>
      </c>
      <c r="BM180" s="192" t="s">
        <v>269</v>
      </c>
    </row>
    <row r="181" spans="1:65" s="2" customFormat="1" ht="24.2" customHeight="1">
      <c r="A181" s="32"/>
      <c r="B181" s="33"/>
      <c r="C181" s="206" t="s">
        <v>270</v>
      </c>
      <c r="D181" s="206" t="s">
        <v>172</v>
      </c>
      <c r="E181" s="207" t="s">
        <v>271</v>
      </c>
      <c r="F181" s="208" t="s">
        <v>272</v>
      </c>
      <c r="G181" s="209" t="s">
        <v>130</v>
      </c>
      <c r="H181" s="210">
        <v>59.8</v>
      </c>
      <c r="I181" s="211"/>
      <c r="J181" s="212">
        <f>ROUND(I181*H181,2)</f>
        <v>0</v>
      </c>
      <c r="K181" s="213"/>
      <c r="L181" s="214"/>
      <c r="M181" s="215" t="s">
        <v>1</v>
      </c>
      <c r="N181" s="216" t="s">
        <v>40</v>
      </c>
      <c r="O181" s="69"/>
      <c r="P181" s="190">
        <f>O181*H181</f>
        <v>0</v>
      </c>
      <c r="Q181" s="190">
        <v>2.9999999999999997E-4</v>
      </c>
      <c r="R181" s="190">
        <f>Q181*H181</f>
        <v>1.7939999999999998E-2</v>
      </c>
      <c r="S181" s="190">
        <v>0</v>
      </c>
      <c r="T181" s="19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2" t="s">
        <v>175</v>
      </c>
      <c r="AT181" s="192" t="s">
        <v>172</v>
      </c>
      <c r="AU181" s="192" t="s">
        <v>82</v>
      </c>
      <c r="AY181" s="15" t="s">
        <v>124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5" t="s">
        <v>80</v>
      </c>
      <c r="BK181" s="193">
        <f>ROUND(I181*H181,2)</f>
        <v>0</v>
      </c>
      <c r="BL181" s="15" t="s">
        <v>131</v>
      </c>
      <c r="BM181" s="192" t="s">
        <v>273</v>
      </c>
    </row>
    <row r="182" spans="1:65" s="13" customFormat="1" ht="11.25">
      <c r="B182" s="194"/>
      <c r="C182" s="195"/>
      <c r="D182" s="196" t="s">
        <v>151</v>
      </c>
      <c r="E182" s="197" t="s">
        <v>1</v>
      </c>
      <c r="F182" s="198" t="s">
        <v>274</v>
      </c>
      <c r="G182" s="195"/>
      <c r="H182" s="199">
        <v>59.8</v>
      </c>
      <c r="I182" s="200"/>
      <c r="J182" s="195"/>
      <c r="K182" s="195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151</v>
      </c>
      <c r="AU182" s="205" t="s">
        <v>82</v>
      </c>
      <c r="AV182" s="13" t="s">
        <v>82</v>
      </c>
      <c r="AW182" s="13" t="s">
        <v>31</v>
      </c>
      <c r="AX182" s="13" t="s">
        <v>80</v>
      </c>
      <c r="AY182" s="205" t="s">
        <v>124</v>
      </c>
    </row>
    <row r="183" spans="1:65" s="2" customFormat="1" ht="37.9" customHeight="1">
      <c r="A183" s="32"/>
      <c r="B183" s="33"/>
      <c r="C183" s="180" t="s">
        <v>275</v>
      </c>
      <c r="D183" s="180" t="s">
        <v>127</v>
      </c>
      <c r="E183" s="181" t="s">
        <v>276</v>
      </c>
      <c r="F183" s="182" t="s">
        <v>277</v>
      </c>
      <c r="G183" s="183" t="s">
        <v>144</v>
      </c>
      <c r="H183" s="184">
        <v>27.5</v>
      </c>
      <c r="I183" s="185"/>
      <c r="J183" s="186">
        <f>ROUND(I183*H183,2)</f>
        <v>0</v>
      </c>
      <c r="K183" s="187"/>
      <c r="L183" s="37"/>
      <c r="M183" s="188" t="s">
        <v>1</v>
      </c>
      <c r="N183" s="189" t="s">
        <v>40</v>
      </c>
      <c r="O183" s="69"/>
      <c r="P183" s="190">
        <f>O183*H183</f>
        <v>0</v>
      </c>
      <c r="Q183" s="190">
        <v>8.5309999999999997E-2</v>
      </c>
      <c r="R183" s="190">
        <f>Q183*H183</f>
        <v>2.346025</v>
      </c>
      <c r="S183" s="190">
        <v>0</v>
      </c>
      <c r="T183" s="19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2" t="s">
        <v>131</v>
      </c>
      <c r="AT183" s="192" t="s">
        <v>127</v>
      </c>
      <c r="AU183" s="192" t="s">
        <v>82</v>
      </c>
      <c r="AY183" s="15" t="s">
        <v>124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5" t="s">
        <v>80</v>
      </c>
      <c r="BK183" s="193">
        <f>ROUND(I183*H183,2)</f>
        <v>0</v>
      </c>
      <c r="BL183" s="15" t="s">
        <v>131</v>
      </c>
      <c r="BM183" s="192" t="s">
        <v>278</v>
      </c>
    </row>
    <row r="184" spans="1:65" s="13" customFormat="1" ht="11.25">
      <c r="B184" s="194"/>
      <c r="C184" s="195"/>
      <c r="D184" s="196" t="s">
        <v>151</v>
      </c>
      <c r="E184" s="197" t="s">
        <v>1</v>
      </c>
      <c r="F184" s="198" t="s">
        <v>279</v>
      </c>
      <c r="G184" s="195"/>
      <c r="H184" s="199">
        <v>27.5</v>
      </c>
      <c r="I184" s="200"/>
      <c r="J184" s="195"/>
      <c r="K184" s="195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151</v>
      </c>
      <c r="AU184" s="205" t="s">
        <v>82</v>
      </c>
      <c r="AV184" s="13" t="s">
        <v>82</v>
      </c>
      <c r="AW184" s="13" t="s">
        <v>31</v>
      </c>
      <c r="AX184" s="13" t="s">
        <v>80</v>
      </c>
      <c r="AY184" s="205" t="s">
        <v>124</v>
      </c>
    </row>
    <row r="185" spans="1:65" s="2" customFormat="1" ht="14.45" customHeight="1">
      <c r="A185" s="32"/>
      <c r="B185" s="33"/>
      <c r="C185" s="206" t="s">
        <v>280</v>
      </c>
      <c r="D185" s="206" t="s">
        <v>172</v>
      </c>
      <c r="E185" s="207" t="s">
        <v>281</v>
      </c>
      <c r="F185" s="208" t="s">
        <v>282</v>
      </c>
      <c r="G185" s="209" t="s">
        <v>144</v>
      </c>
      <c r="H185" s="210">
        <v>27.5</v>
      </c>
      <c r="I185" s="211"/>
      <c r="J185" s="212">
        <f>ROUND(I185*H185,2)</f>
        <v>0</v>
      </c>
      <c r="K185" s="213"/>
      <c r="L185" s="214"/>
      <c r="M185" s="215" t="s">
        <v>1</v>
      </c>
      <c r="N185" s="216" t="s">
        <v>40</v>
      </c>
      <c r="O185" s="69"/>
      <c r="P185" s="190">
        <f>O185*H185</f>
        <v>0</v>
      </c>
      <c r="Q185" s="190">
        <v>2.8000000000000001E-2</v>
      </c>
      <c r="R185" s="190">
        <f>Q185*H185</f>
        <v>0.77</v>
      </c>
      <c r="S185" s="190">
        <v>0</v>
      </c>
      <c r="T185" s="19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2" t="s">
        <v>175</v>
      </c>
      <c r="AT185" s="192" t="s">
        <v>172</v>
      </c>
      <c r="AU185" s="192" t="s">
        <v>82</v>
      </c>
      <c r="AY185" s="15" t="s">
        <v>124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5" t="s">
        <v>80</v>
      </c>
      <c r="BK185" s="193">
        <f>ROUND(I185*H185,2)</f>
        <v>0</v>
      </c>
      <c r="BL185" s="15" t="s">
        <v>131</v>
      </c>
      <c r="BM185" s="192" t="s">
        <v>283</v>
      </c>
    </row>
    <row r="186" spans="1:65" s="2" customFormat="1" ht="24.2" customHeight="1">
      <c r="A186" s="32"/>
      <c r="B186" s="33"/>
      <c r="C186" s="180" t="s">
        <v>259</v>
      </c>
      <c r="D186" s="180" t="s">
        <v>127</v>
      </c>
      <c r="E186" s="181" t="s">
        <v>284</v>
      </c>
      <c r="F186" s="182" t="s">
        <v>285</v>
      </c>
      <c r="G186" s="183" t="s">
        <v>144</v>
      </c>
      <c r="H186" s="184">
        <v>7</v>
      </c>
      <c r="I186" s="185"/>
      <c r="J186" s="186">
        <f>ROUND(I186*H186,2)</f>
        <v>0</v>
      </c>
      <c r="K186" s="187"/>
      <c r="L186" s="37"/>
      <c r="M186" s="188" t="s">
        <v>1</v>
      </c>
      <c r="N186" s="189" t="s">
        <v>40</v>
      </c>
      <c r="O186" s="69"/>
      <c r="P186" s="190">
        <f>O186*H186</f>
        <v>0</v>
      </c>
      <c r="Q186" s="190">
        <v>1.0000000000000001E-5</v>
      </c>
      <c r="R186" s="190">
        <f>Q186*H186</f>
        <v>7.0000000000000007E-5</v>
      </c>
      <c r="S186" s="190">
        <v>0</v>
      </c>
      <c r="T186" s="19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2" t="s">
        <v>131</v>
      </c>
      <c r="AT186" s="192" t="s">
        <v>127</v>
      </c>
      <c r="AU186" s="192" t="s">
        <v>82</v>
      </c>
      <c r="AY186" s="15" t="s">
        <v>124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5" t="s">
        <v>80</v>
      </c>
      <c r="BK186" s="193">
        <f>ROUND(I186*H186,2)</f>
        <v>0</v>
      </c>
      <c r="BL186" s="15" t="s">
        <v>131</v>
      </c>
      <c r="BM186" s="192" t="s">
        <v>286</v>
      </c>
    </row>
    <row r="187" spans="1:65" s="2" customFormat="1" ht="24.2" customHeight="1">
      <c r="A187" s="32"/>
      <c r="B187" s="33"/>
      <c r="C187" s="180" t="s">
        <v>287</v>
      </c>
      <c r="D187" s="180" t="s">
        <v>127</v>
      </c>
      <c r="E187" s="181" t="s">
        <v>288</v>
      </c>
      <c r="F187" s="182" t="s">
        <v>289</v>
      </c>
      <c r="G187" s="183" t="s">
        <v>130</v>
      </c>
      <c r="H187" s="184">
        <v>61</v>
      </c>
      <c r="I187" s="185"/>
      <c r="J187" s="186">
        <f>ROUND(I187*H187,2)</f>
        <v>0</v>
      </c>
      <c r="K187" s="187"/>
      <c r="L187" s="37"/>
      <c r="M187" s="188" t="s">
        <v>1</v>
      </c>
      <c r="N187" s="189" t="s">
        <v>40</v>
      </c>
      <c r="O187" s="69"/>
      <c r="P187" s="190">
        <f>O187*H187</f>
        <v>0</v>
      </c>
      <c r="Q187" s="190">
        <v>4.6999999999999999E-4</v>
      </c>
      <c r="R187" s="190">
        <f>Q187*H187</f>
        <v>2.8669999999999998E-2</v>
      </c>
      <c r="S187" s="190">
        <v>0</v>
      </c>
      <c r="T187" s="19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2" t="s">
        <v>131</v>
      </c>
      <c r="AT187" s="192" t="s">
        <v>127</v>
      </c>
      <c r="AU187" s="192" t="s">
        <v>82</v>
      </c>
      <c r="AY187" s="15" t="s">
        <v>124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5" t="s">
        <v>80</v>
      </c>
      <c r="BK187" s="193">
        <f>ROUND(I187*H187,2)</f>
        <v>0</v>
      </c>
      <c r="BL187" s="15" t="s">
        <v>131</v>
      </c>
      <c r="BM187" s="192" t="s">
        <v>290</v>
      </c>
    </row>
    <row r="188" spans="1:65" s="2" customFormat="1" ht="24.2" customHeight="1">
      <c r="A188" s="32"/>
      <c r="B188" s="33"/>
      <c r="C188" s="206" t="s">
        <v>291</v>
      </c>
      <c r="D188" s="206" t="s">
        <v>172</v>
      </c>
      <c r="E188" s="207" t="s">
        <v>292</v>
      </c>
      <c r="F188" s="208" t="s">
        <v>293</v>
      </c>
      <c r="G188" s="209" t="s">
        <v>130</v>
      </c>
      <c r="H188" s="210">
        <v>67.099999999999994</v>
      </c>
      <c r="I188" s="211"/>
      <c r="J188" s="212">
        <f>ROUND(I188*H188,2)</f>
        <v>0</v>
      </c>
      <c r="K188" s="213"/>
      <c r="L188" s="214"/>
      <c r="M188" s="215" t="s">
        <v>1</v>
      </c>
      <c r="N188" s="216" t="s">
        <v>40</v>
      </c>
      <c r="O188" s="69"/>
      <c r="P188" s="190">
        <f>O188*H188</f>
        <v>0</v>
      </c>
      <c r="Q188" s="190">
        <v>2.9999999999999997E-4</v>
      </c>
      <c r="R188" s="190">
        <f>Q188*H188</f>
        <v>2.0129999999999995E-2</v>
      </c>
      <c r="S188" s="190">
        <v>0</v>
      </c>
      <c r="T188" s="19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2" t="s">
        <v>175</v>
      </c>
      <c r="AT188" s="192" t="s">
        <v>172</v>
      </c>
      <c r="AU188" s="192" t="s">
        <v>82</v>
      </c>
      <c r="AY188" s="15" t="s">
        <v>124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5" t="s">
        <v>80</v>
      </c>
      <c r="BK188" s="193">
        <f>ROUND(I188*H188,2)</f>
        <v>0</v>
      </c>
      <c r="BL188" s="15" t="s">
        <v>131</v>
      </c>
      <c r="BM188" s="192" t="s">
        <v>294</v>
      </c>
    </row>
    <row r="189" spans="1:65" s="13" customFormat="1" ht="11.25">
      <c r="B189" s="194"/>
      <c r="C189" s="195"/>
      <c r="D189" s="196" t="s">
        <v>151</v>
      </c>
      <c r="E189" s="197" t="s">
        <v>1</v>
      </c>
      <c r="F189" s="198" t="s">
        <v>295</v>
      </c>
      <c r="G189" s="195"/>
      <c r="H189" s="199">
        <v>67.099999999999994</v>
      </c>
      <c r="I189" s="200"/>
      <c r="J189" s="195"/>
      <c r="K189" s="195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151</v>
      </c>
      <c r="AU189" s="205" t="s">
        <v>82</v>
      </c>
      <c r="AV189" s="13" t="s">
        <v>82</v>
      </c>
      <c r="AW189" s="13" t="s">
        <v>31</v>
      </c>
      <c r="AX189" s="13" t="s">
        <v>80</v>
      </c>
      <c r="AY189" s="205" t="s">
        <v>124</v>
      </c>
    </row>
    <row r="190" spans="1:65" s="2" customFormat="1" ht="24.2" customHeight="1">
      <c r="A190" s="32"/>
      <c r="B190" s="33"/>
      <c r="C190" s="180" t="s">
        <v>296</v>
      </c>
      <c r="D190" s="180" t="s">
        <v>127</v>
      </c>
      <c r="E190" s="181" t="s">
        <v>297</v>
      </c>
      <c r="F190" s="182" t="s">
        <v>298</v>
      </c>
      <c r="G190" s="183" t="s">
        <v>149</v>
      </c>
      <c r="H190" s="184">
        <v>1.32</v>
      </c>
      <c r="I190" s="185"/>
      <c r="J190" s="186">
        <f>ROUND(I190*H190,2)</f>
        <v>0</v>
      </c>
      <c r="K190" s="187"/>
      <c r="L190" s="37"/>
      <c r="M190" s="188" t="s">
        <v>1</v>
      </c>
      <c r="N190" s="189" t="s">
        <v>40</v>
      </c>
      <c r="O190" s="69"/>
      <c r="P190" s="190">
        <f>O190*H190</f>
        <v>0</v>
      </c>
      <c r="Q190" s="190">
        <v>0</v>
      </c>
      <c r="R190" s="190">
        <f>Q190*H190</f>
        <v>0</v>
      </c>
      <c r="S190" s="190">
        <v>2.2000000000000002</v>
      </c>
      <c r="T190" s="191">
        <f>S190*H190</f>
        <v>2.9040000000000004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2" t="s">
        <v>131</v>
      </c>
      <c r="AT190" s="192" t="s">
        <v>127</v>
      </c>
      <c r="AU190" s="192" t="s">
        <v>82</v>
      </c>
      <c r="AY190" s="15" t="s">
        <v>124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5" t="s">
        <v>80</v>
      </c>
      <c r="BK190" s="193">
        <f>ROUND(I190*H190,2)</f>
        <v>0</v>
      </c>
      <c r="BL190" s="15" t="s">
        <v>131</v>
      </c>
      <c r="BM190" s="192" t="s">
        <v>299</v>
      </c>
    </row>
    <row r="191" spans="1:65" s="13" customFormat="1" ht="11.25">
      <c r="B191" s="194"/>
      <c r="C191" s="195"/>
      <c r="D191" s="196" t="s">
        <v>151</v>
      </c>
      <c r="E191" s="197" t="s">
        <v>1</v>
      </c>
      <c r="F191" s="198" t="s">
        <v>300</v>
      </c>
      <c r="G191" s="195"/>
      <c r="H191" s="199">
        <v>1.32</v>
      </c>
      <c r="I191" s="200"/>
      <c r="J191" s="195"/>
      <c r="K191" s="195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151</v>
      </c>
      <c r="AU191" s="205" t="s">
        <v>82</v>
      </c>
      <c r="AV191" s="13" t="s">
        <v>82</v>
      </c>
      <c r="AW191" s="13" t="s">
        <v>31</v>
      </c>
      <c r="AX191" s="13" t="s">
        <v>80</v>
      </c>
      <c r="AY191" s="205" t="s">
        <v>124</v>
      </c>
    </row>
    <row r="192" spans="1:65" s="12" customFormat="1" ht="22.9" customHeight="1">
      <c r="B192" s="164"/>
      <c r="C192" s="165"/>
      <c r="D192" s="166" t="s">
        <v>74</v>
      </c>
      <c r="E192" s="178" t="s">
        <v>301</v>
      </c>
      <c r="F192" s="178" t="s">
        <v>302</v>
      </c>
      <c r="G192" s="165"/>
      <c r="H192" s="165"/>
      <c r="I192" s="168"/>
      <c r="J192" s="179">
        <f>BK192</f>
        <v>0</v>
      </c>
      <c r="K192" s="165"/>
      <c r="L192" s="170"/>
      <c r="M192" s="171"/>
      <c r="N192" s="172"/>
      <c r="O192" s="172"/>
      <c r="P192" s="173">
        <f>SUM(P193:P198)</f>
        <v>0</v>
      </c>
      <c r="Q192" s="172"/>
      <c r="R192" s="173">
        <f>SUM(R193:R198)</f>
        <v>0</v>
      </c>
      <c r="S192" s="172"/>
      <c r="T192" s="174">
        <f>SUM(T193:T198)</f>
        <v>0</v>
      </c>
      <c r="AR192" s="175" t="s">
        <v>80</v>
      </c>
      <c r="AT192" s="176" t="s">
        <v>74</v>
      </c>
      <c r="AU192" s="176" t="s">
        <v>80</v>
      </c>
      <c r="AY192" s="175" t="s">
        <v>124</v>
      </c>
      <c r="BK192" s="177">
        <f>SUM(BK193:BK198)</f>
        <v>0</v>
      </c>
    </row>
    <row r="193" spans="1:65" s="2" customFormat="1" ht="37.9" customHeight="1">
      <c r="A193" s="32"/>
      <c r="B193" s="33"/>
      <c r="C193" s="180" t="s">
        <v>303</v>
      </c>
      <c r="D193" s="180" t="s">
        <v>127</v>
      </c>
      <c r="E193" s="181" t="s">
        <v>304</v>
      </c>
      <c r="F193" s="182" t="s">
        <v>305</v>
      </c>
      <c r="G193" s="183" t="s">
        <v>189</v>
      </c>
      <c r="H193" s="184">
        <v>50.567999999999998</v>
      </c>
      <c r="I193" s="185"/>
      <c r="J193" s="186">
        <f>ROUND(I193*H193,2)</f>
        <v>0</v>
      </c>
      <c r="K193" s="187"/>
      <c r="L193" s="37"/>
      <c r="M193" s="188" t="s">
        <v>1</v>
      </c>
      <c r="N193" s="189" t="s">
        <v>40</v>
      </c>
      <c r="O193" s="69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2" t="s">
        <v>131</v>
      </c>
      <c r="AT193" s="192" t="s">
        <v>127</v>
      </c>
      <c r="AU193" s="192" t="s">
        <v>82</v>
      </c>
      <c r="AY193" s="15" t="s">
        <v>124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5" t="s">
        <v>80</v>
      </c>
      <c r="BK193" s="193">
        <f>ROUND(I193*H193,2)</f>
        <v>0</v>
      </c>
      <c r="BL193" s="15" t="s">
        <v>131</v>
      </c>
      <c r="BM193" s="192" t="s">
        <v>306</v>
      </c>
    </row>
    <row r="194" spans="1:65" s="13" customFormat="1" ht="11.25">
      <c r="B194" s="194"/>
      <c r="C194" s="195"/>
      <c r="D194" s="196" t="s">
        <v>151</v>
      </c>
      <c r="E194" s="197" t="s">
        <v>1</v>
      </c>
      <c r="F194" s="198" t="s">
        <v>307</v>
      </c>
      <c r="G194" s="195"/>
      <c r="H194" s="199">
        <v>50.567999999999998</v>
      </c>
      <c r="I194" s="200"/>
      <c r="J194" s="195"/>
      <c r="K194" s="195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151</v>
      </c>
      <c r="AU194" s="205" t="s">
        <v>82</v>
      </c>
      <c r="AV194" s="13" t="s">
        <v>82</v>
      </c>
      <c r="AW194" s="13" t="s">
        <v>31</v>
      </c>
      <c r="AX194" s="13" t="s">
        <v>80</v>
      </c>
      <c r="AY194" s="205" t="s">
        <v>124</v>
      </c>
    </row>
    <row r="195" spans="1:65" s="2" customFormat="1" ht="37.9" customHeight="1">
      <c r="A195" s="32"/>
      <c r="B195" s="33"/>
      <c r="C195" s="180" t="s">
        <v>308</v>
      </c>
      <c r="D195" s="180" t="s">
        <v>127</v>
      </c>
      <c r="E195" s="181" t="s">
        <v>309</v>
      </c>
      <c r="F195" s="182" t="s">
        <v>310</v>
      </c>
      <c r="G195" s="183" t="s">
        <v>189</v>
      </c>
      <c r="H195" s="184">
        <v>39.369999999999997</v>
      </c>
      <c r="I195" s="185"/>
      <c r="J195" s="186">
        <f>ROUND(I195*H195,2)</f>
        <v>0</v>
      </c>
      <c r="K195" s="187"/>
      <c r="L195" s="37"/>
      <c r="M195" s="188" t="s">
        <v>1</v>
      </c>
      <c r="N195" s="189" t="s">
        <v>40</v>
      </c>
      <c r="O195" s="69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2" t="s">
        <v>131</v>
      </c>
      <c r="AT195" s="192" t="s">
        <v>127</v>
      </c>
      <c r="AU195" s="192" t="s">
        <v>82</v>
      </c>
      <c r="AY195" s="15" t="s">
        <v>124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5" t="s">
        <v>80</v>
      </c>
      <c r="BK195" s="193">
        <f>ROUND(I195*H195,2)</f>
        <v>0</v>
      </c>
      <c r="BL195" s="15" t="s">
        <v>131</v>
      </c>
      <c r="BM195" s="192" t="s">
        <v>311</v>
      </c>
    </row>
    <row r="196" spans="1:65" s="2" customFormat="1" ht="24.2" customHeight="1">
      <c r="A196" s="32"/>
      <c r="B196" s="33"/>
      <c r="C196" s="180" t="s">
        <v>312</v>
      </c>
      <c r="D196" s="180" t="s">
        <v>127</v>
      </c>
      <c r="E196" s="181" t="s">
        <v>313</v>
      </c>
      <c r="F196" s="182" t="s">
        <v>314</v>
      </c>
      <c r="G196" s="183" t="s">
        <v>189</v>
      </c>
      <c r="H196" s="184">
        <v>146.63399999999999</v>
      </c>
      <c r="I196" s="185"/>
      <c r="J196" s="186">
        <f>ROUND(I196*H196,2)</f>
        <v>0</v>
      </c>
      <c r="K196" s="187"/>
      <c r="L196" s="37"/>
      <c r="M196" s="188" t="s">
        <v>1</v>
      </c>
      <c r="N196" s="189" t="s">
        <v>40</v>
      </c>
      <c r="O196" s="69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2" t="s">
        <v>131</v>
      </c>
      <c r="AT196" s="192" t="s">
        <v>127</v>
      </c>
      <c r="AU196" s="192" t="s">
        <v>82</v>
      </c>
      <c r="AY196" s="15" t="s">
        <v>124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5" t="s">
        <v>80</v>
      </c>
      <c r="BK196" s="193">
        <f>ROUND(I196*H196,2)</f>
        <v>0</v>
      </c>
      <c r="BL196" s="15" t="s">
        <v>131</v>
      </c>
      <c r="BM196" s="192" t="s">
        <v>315</v>
      </c>
    </row>
    <row r="197" spans="1:65" s="2" customFormat="1" ht="37.9" customHeight="1">
      <c r="A197" s="32"/>
      <c r="B197" s="33"/>
      <c r="C197" s="180" t="s">
        <v>316</v>
      </c>
      <c r="D197" s="180" t="s">
        <v>127</v>
      </c>
      <c r="E197" s="181" t="s">
        <v>317</v>
      </c>
      <c r="F197" s="182" t="s">
        <v>318</v>
      </c>
      <c r="G197" s="183" t="s">
        <v>189</v>
      </c>
      <c r="H197" s="184">
        <v>1173.0719999999999</v>
      </c>
      <c r="I197" s="185"/>
      <c r="J197" s="186">
        <f>ROUND(I197*H197,2)</f>
        <v>0</v>
      </c>
      <c r="K197" s="187"/>
      <c r="L197" s="37"/>
      <c r="M197" s="188" t="s">
        <v>1</v>
      </c>
      <c r="N197" s="189" t="s">
        <v>40</v>
      </c>
      <c r="O197" s="69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2" t="s">
        <v>131</v>
      </c>
      <c r="AT197" s="192" t="s">
        <v>127</v>
      </c>
      <c r="AU197" s="192" t="s">
        <v>82</v>
      </c>
      <c r="AY197" s="15" t="s">
        <v>124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5" t="s">
        <v>80</v>
      </c>
      <c r="BK197" s="193">
        <f>ROUND(I197*H197,2)</f>
        <v>0</v>
      </c>
      <c r="BL197" s="15" t="s">
        <v>131</v>
      </c>
      <c r="BM197" s="192" t="s">
        <v>319</v>
      </c>
    </row>
    <row r="198" spans="1:65" s="13" customFormat="1" ht="11.25">
      <c r="B198" s="194"/>
      <c r="C198" s="195"/>
      <c r="D198" s="196" t="s">
        <v>151</v>
      </c>
      <c r="E198" s="197" t="s">
        <v>1</v>
      </c>
      <c r="F198" s="198" t="s">
        <v>320</v>
      </c>
      <c r="G198" s="195"/>
      <c r="H198" s="199">
        <v>1173.0719999999999</v>
      </c>
      <c r="I198" s="200"/>
      <c r="J198" s="195"/>
      <c r="K198" s="195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151</v>
      </c>
      <c r="AU198" s="205" t="s">
        <v>82</v>
      </c>
      <c r="AV198" s="13" t="s">
        <v>82</v>
      </c>
      <c r="AW198" s="13" t="s">
        <v>31</v>
      </c>
      <c r="AX198" s="13" t="s">
        <v>80</v>
      </c>
      <c r="AY198" s="205" t="s">
        <v>124</v>
      </c>
    </row>
    <row r="199" spans="1:65" s="12" customFormat="1" ht="22.9" customHeight="1">
      <c r="B199" s="164"/>
      <c r="C199" s="165"/>
      <c r="D199" s="166" t="s">
        <v>74</v>
      </c>
      <c r="E199" s="178" t="s">
        <v>321</v>
      </c>
      <c r="F199" s="178" t="s">
        <v>322</v>
      </c>
      <c r="G199" s="165"/>
      <c r="H199" s="165"/>
      <c r="I199" s="168"/>
      <c r="J199" s="179">
        <f>BK199</f>
        <v>0</v>
      </c>
      <c r="K199" s="165"/>
      <c r="L199" s="170"/>
      <c r="M199" s="171"/>
      <c r="N199" s="172"/>
      <c r="O199" s="172"/>
      <c r="P199" s="173">
        <f>P200</f>
        <v>0</v>
      </c>
      <c r="Q199" s="172"/>
      <c r="R199" s="173">
        <f>R200</f>
        <v>0</v>
      </c>
      <c r="S199" s="172"/>
      <c r="T199" s="174">
        <f>T200</f>
        <v>0</v>
      </c>
      <c r="AR199" s="175" t="s">
        <v>80</v>
      </c>
      <c r="AT199" s="176" t="s">
        <v>74</v>
      </c>
      <c r="AU199" s="176" t="s">
        <v>80</v>
      </c>
      <c r="AY199" s="175" t="s">
        <v>124</v>
      </c>
      <c r="BK199" s="177">
        <f>BK200</f>
        <v>0</v>
      </c>
    </row>
    <row r="200" spans="1:65" s="2" customFormat="1" ht="49.15" customHeight="1">
      <c r="A200" s="32"/>
      <c r="B200" s="33"/>
      <c r="C200" s="180" t="s">
        <v>323</v>
      </c>
      <c r="D200" s="180" t="s">
        <v>127</v>
      </c>
      <c r="E200" s="181" t="s">
        <v>324</v>
      </c>
      <c r="F200" s="182" t="s">
        <v>325</v>
      </c>
      <c r="G200" s="183" t="s">
        <v>189</v>
      </c>
      <c r="H200" s="184">
        <v>20.954999999999998</v>
      </c>
      <c r="I200" s="185"/>
      <c r="J200" s="186">
        <f>ROUND(I200*H200,2)</f>
        <v>0</v>
      </c>
      <c r="K200" s="187"/>
      <c r="L200" s="37"/>
      <c r="M200" s="188" t="s">
        <v>1</v>
      </c>
      <c r="N200" s="189" t="s">
        <v>40</v>
      </c>
      <c r="O200" s="69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2" t="s">
        <v>131</v>
      </c>
      <c r="AT200" s="192" t="s">
        <v>127</v>
      </c>
      <c r="AU200" s="192" t="s">
        <v>82</v>
      </c>
      <c r="AY200" s="15" t="s">
        <v>124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5" t="s">
        <v>80</v>
      </c>
      <c r="BK200" s="193">
        <f>ROUND(I200*H200,2)</f>
        <v>0</v>
      </c>
      <c r="BL200" s="15" t="s">
        <v>131</v>
      </c>
      <c r="BM200" s="192" t="s">
        <v>326</v>
      </c>
    </row>
    <row r="201" spans="1:65" s="12" customFormat="1" ht="25.9" customHeight="1">
      <c r="B201" s="164"/>
      <c r="C201" s="165"/>
      <c r="D201" s="166" t="s">
        <v>74</v>
      </c>
      <c r="E201" s="167" t="s">
        <v>327</v>
      </c>
      <c r="F201" s="167" t="s">
        <v>328</v>
      </c>
      <c r="G201" s="165"/>
      <c r="H201" s="165"/>
      <c r="I201" s="168"/>
      <c r="J201" s="169">
        <f>BK201</f>
        <v>0</v>
      </c>
      <c r="K201" s="165"/>
      <c r="L201" s="170"/>
      <c r="M201" s="171"/>
      <c r="N201" s="172"/>
      <c r="O201" s="172"/>
      <c r="P201" s="173">
        <f>P202+P213+P216+P219</f>
        <v>0</v>
      </c>
      <c r="Q201" s="172"/>
      <c r="R201" s="173">
        <f>R202+R213+R216+R219</f>
        <v>2.8301977000000003</v>
      </c>
      <c r="S201" s="172"/>
      <c r="T201" s="174">
        <f>T202+T213+T216+T219</f>
        <v>0</v>
      </c>
      <c r="AR201" s="175" t="s">
        <v>82</v>
      </c>
      <c r="AT201" s="176" t="s">
        <v>74</v>
      </c>
      <c r="AU201" s="176" t="s">
        <v>75</v>
      </c>
      <c r="AY201" s="175" t="s">
        <v>124</v>
      </c>
      <c r="BK201" s="177">
        <f>BK202+BK213+BK216+BK219</f>
        <v>0</v>
      </c>
    </row>
    <row r="202" spans="1:65" s="12" customFormat="1" ht="22.9" customHeight="1">
      <c r="B202" s="164"/>
      <c r="C202" s="165"/>
      <c r="D202" s="166" t="s">
        <v>74</v>
      </c>
      <c r="E202" s="178" t="s">
        <v>329</v>
      </c>
      <c r="F202" s="178" t="s">
        <v>330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SUM(P203:P212)</f>
        <v>0</v>
      </c>
      <c r="Q202" s="172"/>
      <c r="R202" s="173">
        <f>SUM(R203:R212)</f>
        <v>1.3730077000000001</v>
      </c>
      <c r="S202" s="172"/>
      <c r="T202" s="174">
        <f>SUM(T203:T212)</f>
        <v>0</v>
      </c>
      <c r="AR202" s="175" t="s">
        <v>82</v>
      </c>
      <c r="AT202" s="176" t="s">
        <v>74</v>
      </c>
      <c r="AU202" s="176" t="s">
        <v>80</v>
      </c>
      <c r="AY202" s="175" t="s">
        <v>124</v>
      </c>
      <c r="BK202" s="177">
        <f>SUM(BK203:BK212)</f>
        <v>0</v>
      </c>
    </row>
    <row r="203" spans="1:65" s="2" customFormat="1" ht="24.2" customHeight="1">
      <c r="A203" s="32"/>
      <c r="B203" s="33"/>
      <c r="C203" s="206" t="s">
        <v>331</v>
      </c>
      <c r="D203" s="206" t="s">
        <v>172</v>
      </c>
      <c r="E203" s="207" t="s">
        <v>332</v>
      </c>
      <c r="F203" s="208" t="s">
        <v>333</v>
      </c>
      <c r="G203" s="209" t="s">
        <v>334</v>
      </c>
      <c r="H203" s="210">
        <v>49.39</v>
      </c>
      <c r="I203" s="211"/>
      <c r="J203" s="212">
        <f>ROUND(I203*H203,2)</f>
        <v>0</v>
      </c>
      <c r="K203" s="213"/>
      <c r="L203" s="214"/>
      <c r="M203" s="215" t="s">
        <v>1</v>
      </c>
      <c r="N203" s="216" t="s">
        <v>40</v>
      </c>
      <c r="O203" s="69"/>
      <c r="P203" s="190">
        <f>O203*H203</f>
        <v>0</v>
      </c>
      <c r="Q203" s="190">
        <v>2.6429999999999999E-2</v>
      </c>
      <c r="R203" s="190">
        <f>Q203*H203</f>
        <v>1.3053777</v>
      </c>
      <c r="S203" s="190">
        <v>0</v>
      </c>
      <c r="T203" s="19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2" t="s">
        <v>167</v>
      </c>
      <c r="AT203" s="192" t="s">
        <v>172</v>
      </c>
      <c r="AU203" s="192" t="s">
        <v>82</v>
      </c>
      <c r="AY203" s="15" t="s">
        <v>124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5" t="s">
        <v>80</v>
      </c>
      <c r="BK203" s="193">
        <f>ROUND(I203*H203,2)</f>
        <v>0</v>
      </c>
      <c r="BL203" s="15" t="s">
        <v>251</v>
      </c>
      <c r="BM203" s="192" t="s">
        <v>335</v>
      </c>
    </row>
    <row r="204" spans="1:65" s="13" customFormat="1" ht="11.25">
      <c r="B204" s="194"/>
      <c r="C204" s="195"/>
      <c r="D204" s="196" t="s">
        <v>151</v>
      </c>
      <c r="E204" s="197" t="s">
        <v>1</v>
      </c>
      <c r="F204" s="198" t="s">
        <v>336</v>
      </c>
      <c r="G204" s="195"/>
      <c r="H204" s="199">
        <v>49.39</v>
      </c>
      <c r="I204" s="200"/>
      <c r="J204" s="195"/>
      <c r="K204" s="195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151</v>
      </c>
      <c r="AU204" s="205" t="s">
        <v>82</v>
      </c>
      <c r="AV204" s="13" t="s">
        <v>82</v>
      </c>
      <c r="AW204" s="13" t="s">
        <v>31</v>
      </c>
      <c r="AX204" s="13" t="s">
        <v>80</v>
      </c>
      <c r="AY204" s="205" t="s">
        <v>124</v>
      </c>
    </row>
    <row r="205" spans="1:65" s="2" customFormat="1" ht="37.9" customHeight="1">
      <c r="A205" s="32"/>
      <c r="B205" s="33"/>
      <c r="C205" s="180" t="s">
        <v>337</v>
      </c>
      <c r="D205" s="180" t="s">
        <v>127</v>
      </c>
      <c r="E205" s="181" t="s">
        <v>338</v>
      </c>
      <c r="F205" s="182" t="s">
        <v>339</v>
      </c>
      <c r="G205" s="183" t="s">
        <v>130</v>
      </c>
      <c r="H205" s="184">
        <v>61</v>
      </c>
      <c r="I205" s="185"/>
      <c r="J205" s="186">
        <f>ROUND(I205*H205,2)</f>
        <v>0</v>
      </c>
      <c r="K205" s="187"/>
      <c r="L205" s="37"/>
      <c r="M205" s="188" t="s">
        <v>1</v>
      </c>
      <c r="N205" s="189" t="s">
        <v>40</v>
      </c>
      <c r="O205" s="69"/>
      <c r="P205" s="190">
        <f>O205*H205</f>
        <v>0</v>
      </c>
      <c r="Q205" s="190">
        <v>3.0000000000000001E-5</v>
      </c>
      <c r="R205" s="190">
        <f>Q205*H205</f>
        <v>1.83E-3</v>
      </c>
      <c r="S205" s="190">
        <v>0</v>
      </c>
      <c r="T205" s="19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2" t="s">
        <v>251</v>
      </c>
      <c r="AT205" s="192" t="s">
        <v>127</v>
      </c>
      <c r="AU205" s="192" t="s">
        <v>82</v>
      </c>
      <c r="AY205" s="15" t="s">
        <v>124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5" t="s">
        <v>80</v>
      </c>
      <c r="BK205" s="193">
        <f>ROUND(I205*H205,2)</f>
        <v>0</v>
      </c>
      <c r="BL205" s="15" t="s">
        <v>251</v>
      </c>
      <c r="BM205" s="192" t="s">
        <v>340</v>
      </c>
    </row>
    <row r="206" spans="1:65" s="2" customFormat="1" ht="24.2" customHeight="1">
      <c r="A206" s="32"/>
      <c r="B206" s="33"/>
      <c r="C206" s="206" t="s">
        <v>341</v>
      </c>
      <c r="D206" s="206" t="s">
        <v>172</v>
      </c>
      <c r="E206" s="207" t="s">
        <v>342</v>
      </c>
      <c r="F206" s="208" t="s">
        <v>343</v>
      </c>
      <c r="G206" s="209" t="s">
        <v>130</v>
      </c>
      <c r="H206" s="210">
        <v>70.150000000000006</v>
      </c>
      <c r="I206" s="211"/>
      <c r="J206" s="212">
        <f>ROUND(I206*H206,2)</f>
        <v>0</v>
      </c>
      <c r="K206" s="213"/>
      <c r="L206" s="214"/>
      <c r="M206" s="215" t="s">
        <v>1</v>
      </c>
      <c r="N206" s="216" t="s">
        <v>40</v>
      </c>
      <c r="O206" s="69"/>
      <c r="P206" s="190">
        <f>O206*H206</f>
        <v>0</v>
      </c>
      <c r="Q206" s="190">
        <v>8.0000000000000004E-4</v>
      </c>
      <c r="R206" s="190">
        <f>Q206*H206</f>
        <v>5.612000000000001E-2</v>
      </c>
      <c r="S206" s="190">
        <v>0</v>
      </c>
      <c r="T206" s="19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2" t="s">
        <v>167</v>
      </c>
      <c r="AT206" s="192" t="s">
        <v>172</v>
      </c>
      <c r="AU206" s="192" t="s">
        <v>82</v>
      </c>
      <c r="AY206" s="15" t="s">
        <v>124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5" t="s">
        <v>80</v>
      </c>
      <c r="BK206" s="193">
        <f>ROUND(I206*H206,2)</f>
        <v>0</v>
      </c>
      <c r="BL206" s="15" t="s">
        <v>251</v>
      </c>
      <c r="BM206" s="192" t="s">
        <v>344</v>
      </c>
    </row>
    <row r="207" spans="1:65" s="2" customFormat="1" ht="37.9" customHeight="1">
      <c r="A207" s="32"/>
      <c r="B207" s="33"/>
      <c r="C207" s="180" t="s">
        <v>345</v>
      </c>
      <c r="D207" s="180" t="s">
        <v>127</v>
      </c>
      <c r="E207" s="181" t="s">
        <v>346</v>
      </c>
      <c r="F207" s="182" t="s">
        <v>347</v>
      </c>
      <c r="G207" s="183" t="s">
        <v>130</v>
      </c>
      <c r="H207" s="184">
        <v>59.8</v>
      </c>
      <c r="I207" s="185"/>
      <c r="J207" s="186">
        <f>ROUND(I207*H207,2)</f>
        <v>0</v>
      </c>
      <c r="K207" s="187"/>
      <c r="L207" s="37"/>
      <c r="M207" s="188" t="s">
        <v>1</v>
      </c>
      <c r="N207" s="189" t="s">
        <v>40</v>
      </c>
      <c r="O207" s="69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2" t="s">
        <v>251</v>
      </c>
      <c r="AT207" s="192" t="s">
        <v>127</v>
      </c>
      <c r="AU207" s="192" t="s">
        <v>82</v>
      </c>
      <c r="AY207" s="15" t="s">
        <v>124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5" t="s">
        <v>80</v>
      </c>
      <c r="BK207" s="193">
        <f>ROUND(I207*H207,2)</f>
        <v>0</v>
      </c>
      <c r="BL207" s="15" t="s">
        <v>251</v>
      </c>
      <c r="BM207" s="192" t="s">
        <v>348</v>
      </c>
    </row>
    <row r="208" spans="1:65" s="13" customFormat="1" ht="11.25">
      <c r="B208" s="194"/>
      <c r="C208" s="195"/>
      <c r="D208" s="196" t="s">
        <v>151</v>
      </c>
      <c r="E208" s="197" t="s">
        <v>1</v>
      </c>
      <c r="F208" s="198" t="s">
        <v>349</v>
      </c>
      <c r="G208" s="195"/>
      <c r="H208" s="199">
        <v>59.8</v>
      </c>
      <c r="I208" s="200"/>
      <c r="J208" s="195"/>
      <c r="K208" s="195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151</v>
      </c>
      <c r="AU208" s="205" t="s">
        <v>82</v>
      </c>
      <c r="AV208" s="13" t="s">
        <v>82</v>
      </c>
      <c r="AW208" s="13" t="s">
        <v>31</v>
      </c>
      <c r="AX208" s="13" t="s">
        <v>80</v>
      </c>
      <c r="AY208" s="205" t="s">
        <v>124</v>
      </c>
    </row>
    <row r="209" spans="1:65" s="2" customFormat="1" ht="37.9" customHeight="1">
      <c r="A209" s="32"/>
      <c r="B209" s="33"/>
      <c r="C209" s="180" t="s">
        <v>350</v>
      </c>
      <c r="D209" s="180" t="s">
        <v>127</v>
      </c>
      <c r="E209" s="181" t="s">
        <v>351</v>
      </c>
      <c r="F209" s="182" t="s">
        <v>352</v>
      </c>
      <c r="G209" s="183" t="s">
        <v>144</v>
      </c>
      <c r="H209" s="184">
        <v>60.5</v>
      </c>
      <c r="I209" s="185"/>
      <c r="J209" s="186">
        <f>ROUND(I209*H209,2)</f>
        <v>0</v>
      </c>
      <c r="K209" s="187"/>
      <c r="L209" s="37"/>
      <c r="M209" s="188" t="s">
        <v>1</v>
      </c>
      <c r="N209" s="189" t="s">
        <v>40</v>
      </c>
      <c r="O209" s="69"/>
      <c r="P209" s="190">
        <f>O209*H209</f>
        <v>0</v>
      </c>
      <c r="Q209" s="190">
        <v>4.0000000000000003E-5</v>
      </c>
      <c r="R209" s="190">
        <f>Q209*H209</f>
        <v>2.4200000000000003E-3</v>
      </c>
      <c r="S209" s="190">
        <v>0</v>
      </c>
      <c r="T209" s="19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2" t="s">
        <v>251</v>
      </c>
      <c r="AT209" s="192" t="s">
        <v>127</v>
      </c>
      <c r="AU209" s="192" t="s">
        <v>82</v>
      </c>
      <c r="AY209" s="15" t="s">
        <v>124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5" t="s">
        <v>80</v>
      </c>
      <c r="BK209" s="193">
        <f>ROUND(I209*H209,2)</f>
        <v>0</v>
      </c>
      <c r="BL209" s="15" t="s">
        <v>251</v>
      </c>
      <c r="BM209" s="192" t="s">
        <v>353</v>
      </c>
    </row>
    <row r="210" spans="1:65" s="2" customFormat="1" ht="14.45" customHeight="1">
      <c r="A210" s="32"/>
      <c r="B210" s="33"/>
      <c r="C210" s="206" t="s">
        <v>354</v>
      </c>
      <c r="D210" s="206" t="s">
        <v>172</v>
      </c>
      <c r="E210" s="207" t="s">
        <v>355</v>
      </c>
      <c r="F210" s="208" t="s">
        <v>356</v>
      </c>
      <c r="G210" s="209" t="s">
        <v>144</v>
      </c>
      <c r="H210" s="210">
        <v>60.5</v>
      </c>
      <c r="I210" s="211"/>
      <c r="J210" s="212">
        <f>ROUND(I210*H210,2)</f>
        <v>0</v>
      </c>
      <c r="K210" s="213"/>
      <c r="L210" s="214"/>
      <c r="M210" s="215" t="s">
        <v>1</v>
      </c>
      <c r="N210" s="216" t="s">
        <v>40</v>
      </c>
      <c r="O210" s="69"/>
      <c r="P210" s="190">
        <f>O210*H210</f>
        <v>0</v>
      </c>
      <c r="Q210" s="190">
        <v>1.2E-4</v>
      </c>
      <c r="R210" s="190">
        <f>Q210*H210</f>
        <v>7.26E-3</v>
      </c>
      <c r="S210" s="190">
        <v>0</v>
      </c>
      <c r="T210" s="19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2" t="s">
        <v>167</v>
      </c>
      <c r="AT210" s="192" t="s">
        <v>172</v>
      </c>
      <c r="AU210" s="192" t="s">
        <v>82</v>
      </c>
      <c r="AY210" s="15" t="s">
        <v>124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5" t="s">
        <v>80</v>
      </c>
      <c r="BK210" s="193">
        <f>ROUND(I210*H210,2)</f>
        <v>0</v>
      </c>
      <c r="BL210" s="15" t="s">
        <v>251</v>
      </c>
      <c r="BM210" s="192" t="s">
        <v>357</v>
      </c>
    </row>
    <row r="211" spans="1:65" s="13" customFormat="1" ht="11.25">
      <c r="B211" s="194"/>
      <c r="C211" s="195"/>
      <c r="D211" s="196" t="s">
        <v>151</v>
      </c>
      <c r="E211" s="197" t="s">
        <v>1</v>
      </c>
      <c r="F211" s="198" t="s">
        <v>358</v>
      </c>
      <c r="G211" s="195"/>
      <c r="H211" s="199">
        <v>60.5</v>
      </c>
      <c r="I211" s="200"/>
      <c r="J211" s="195"/>
      <c r="K211" s="195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151</v>
      </c>
      <c r="AU211" s="205" t="s">
        <v>82</v>
      </c>
      <c r="AV211" s="13" t="s">
        <v>82</v>
      </c>
      <c r="AW211" s="13" t="s">
        <v>31</v>
      </c>
      <c r="AX211" s="13" t="s">
        <v>80</v>
      </c>
      <c r="AY211" s="205" t="s">
        <v>124</v>
      </c>
    </row>
    <row r="212" spans="1:65" s="2" customFormat="1" ht="49.15" customHeight="1">
      <c r="A212" s="32"/>
      <c r="B212" s="33"/>
      <c r="C212" s="180" t="s">
        <v>359</v>
      </c>
      <c r="D212" s="180" t="s">
        <v>127</v>
      </c>
      <c r="E212" s="181" t="s">
        <v>360</v>
      </c>
      <c r="F212" s="182" t="s">
        <v>361</v>
      </c>
      <c r="G212" s="183" t="s">
        <v>189</v>
      </c>
      <c r="H212" s="184">
        <v>1.373</v>
      </c>
      <c r="I212" s="185"/>
      <c r="J212" s="186">
        <f>ROUND(I212*H212,2)</f>
        <v>0</v>
      </c>
      <c r="K212" s="187"/>
      <c r="L212" s="37"/>
      <c r="M212" s="188" t="s">
        <v>1</v>
      </c>
      <c r="N212" s="189" t="s">
        <v>40</v>
      </c>
      <c r="O212" s="69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2" t="s">
        <v>251</v>
      </c>
      <c r="AT212" s="192" t="s">
        <v>127</v>
      </c>
      <c r="AU212" s="192" t="s">
        <v>82</v>
      </c>
      <c r="AY212" s="15" t="s">
        <v>124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5" t="s">
        <v>80</v>
      </c>
      <c r="BK212" s="193">
        <f>ROUND(I212*H212,2)</f>
        <v>0</v>
      </c>
      <c r="BL212" s="15" t="s">
        <v>251</v>
      </c>
      <c r="BM212" s="192" t="s">
        <v>362</v>
      </c>
    </row>
    <row r="213" spans="1:65" s="12" customFormat="1" ht="22.9" customHeight="1">
      <c r="B213" s="164"/>
      <c r="C213" s="165"/>
      <c r="D213" s="166" t="s">
        <v>74</v>
      </c>
      <c r="E213" s="178" t="s">
        <v>363</v>
      </c>
      <c r="F213" s="178" t="s">
        <v>364</v>
      </c>
      <c r="G213" s="165"/>
      <c r="H213" s="165"/>
      <c r="I213" s="168"/>
      <c r="J213" s="179">
        <f>BK213</f>
        <v>0</v>
      </c>
      <c r="K213" s="165"/>
      <c r="L213" s="170"/>
      <c r="M213" s="171"/>
      <c r="N213" s="172"/>
      <c r="O213" s="172"/>
      <c r="P213" s="173">
        <f>SUM(P214:P215)</f>
        <v>0</v>
      </c>
      <c r="Q213" s="172"/>
      <c r="R213" s="173">
        <f>SUM(R214:R215)</f>
        <v>0</v>
      </c>
      <c r="S213" s="172"/>
      <c r="T213" s="174">
        <f>SUM(T214:T215)</f>
        <v>0</v>
      </c>
      <c r="AR213" s="175" t="s">
        <v>82</v>
      </c>
      <c r="AT213" s="176" t="s">
        <v>74</v>
      </c>
      <c r="AU213" s="176" t="s">
        <v>80</v>
      </c>
      <c r="AY213" s="175" t="s">
        <v>124</v>
      </c>
      <c r="BK213" s="177">
        <f>SUM(BK214:BK215)</f>
        <v>0</v>
      </c>
    </row>
    <row r="214" spans="1:65" s="2" customFormat="1" ht="37.9" customHeight="1">
      <c r="A214" s="32"/>
      <c r="B214" s="33"/>
      <c r="C214" s="180" t="s">
        <v>365</v>
      </c>
      <c r="D214" s="180" t="s">
        <v>127</v>
      </c>
      <c r="E214" s="181" t="s">
        <v>366</v>
      </c>
      <c r="F214" s="182" t="s">
        <v>367</v>
      </c>
      <c r="G214" s="183" t="s">
        <v>144</v>
      </c>
      <c r="H214" s="184">
        <v>103</v>
      </c>
      <c r="I214" s="185"/>
      <c r="J214" s="186">
        <f>ROUND(I214*H214,2)</f>
        <v>0</v>
      </c>
      <c r="K214" s="187"/>
      <c r="L214" s="37"/>
      <c r="M214" s="188" t="s">
        <v>1</v>
      </c>
      <c r="N214" s="189" t="s">
        <v>40</v>
      </c>
      <c r="O214" s="69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2" t="s">
        <v>251</v>
      </c>
      <c r="AT214" s="192" t="s">
        <v>127</v>
      </c>
      <c r="AU214" s="192" t="s">
        <v>82</v>
      </c>
      <c r="AY214" s="15" t="s">
        <v>124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5" t="s">
        <v>80</v>
      </c>
      <c r="BK214" s="193">
        <f>ROUND(I214*H214,2)</f>
        <v>0</v>
      </c>
      <c r="BL214" s="15" t="s">
        <v>251</v>
      </c>
      <c r="BM214" s="192" t="s">
        <v>368</v>
      </c>
    </row>
    <row r="215" spans="1:65" s="13" customFormat="1" ht="11.25">
      <c r="B215" s="194"/>
      <c r="C215" s="195"/>
      <c r="D215" s="196" t="s">
        <v>151</v>
      </c>
      <c r="E215" s="197" t="s">
        <v>1</v>
      </c>
      <c r="F215" s="198" t="s">
        <v>369</v>
      </c>
      <c r="G215" s="195"/>
      <c r="H215" s="199">
        <v>103</v>
      </c>
      <c r="I215" s="200"/>
      <c r="J215" s="195"/>
      <c r="K215" s="195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151</v>
      </c>
      <c r="AU215" s="205" t="s">
        <v>82</v>
      </c>
      <c r="AV215" s="13" t="s">
        <v>82</v>
      </c>
      <c r="AW215" s="13" t="s">
        <v>31</v>
      </c>
      <c r="AX215" s="13" t="s">
        <v>80</v>
      </c>
      <c r="AY215" s="205" t="s">
        <v>124</v>
      </c>
    </row>
    <row r="216" spans="1:65" s="12" customFormat="1" ht="22.9" customHeight="1">
      <c r="B216" s="164"/>
      <c r="C216" s="165"/>
      <c r="D216" s="166" t="s">
        <v>74</v>
      </c>
      <c r="E216" s="178" t="s">
        <v>370</v>
      </c>
      <c r="F216" s="178" t="s">
        <v>371</v>
      </c>
      <c r="G216" s="165"/>
      <c r="H216" s="165"/>
      <c r="I216" s="168"/>
      <c r="J216" s="179">
        <f>BK216</f>
        <v>0</v>
      </c>
      <c r="K216" s="165"/>
      <c r="L216" s="170"/>
      <c r="M216" s="171"/>
      <c r="N216" s="172"/>
      <c r="O216" s="172"/>
      <c r="P216" s="173">
        <f>SUM(P217:P218)</f>
        <v>0</v>
      </c>
      <c r="Q216" s="172"/>
      <c r="R216" s="173">
        <f>SUM(R217:R218)</f>
        <v>2.2679999999999999E-2</v>
      </c>
      <c r="S216" s="172"/>
      <c r="T216" s="174">
        <f>SUM(T217:T218)</f>
        <v>0</v>
      </c>
      <c r="AR216" s="175" t="s">
        <v>82</v>
      </c>
      <c r="AT216" s="176" t="s">
        <v>74</v>
      </c>
      <c r="AU216" s="176" t="s">
        <v>80</v>
      </c>
      <c r="AY216" s="175" t="s">
        <v>124</v>
      </c>
      <c r="BK216" s="177">
        <f>SUM(BK217:BK218)</f>
        <v>0</v>
      </c>
    </row>
    <row r="217" spans="1:65" s="2" customFormat="1" ht="24.2" customHeight="1">
      <c r="A217" s="32"/>
      <c r="B217" s="33"/>
      <c r="C217" s="180" t="s">
        <v>372</v>
      </c>
      <c r="D217" s="180" t="s">
        <v>127</v>
      </c>
      <c r="E217" s="181" t="s">
        <v>373</v>
      </c>
      <c r="F217" s="182" t="s">
        <v>374</v>
      </c>
      <c r="G217" s="183" t="s">
        <v>130</v>
      </c>
      <c r="H217" s="184">
        <v>81</v>
      </c>
      <c r="I217" s="185"/>
      <c r="J217" s="186">
        <f>ROUND(I217*H217,2)</f>
        <v>0</v>
      </c>
      <c r="K217" s="187"/>
      <c r="L217" s="37"/>
      <c r="M217" s="188" t="s">
        <v>1</v>
      </c>
      <c r="N217" s="189" t="s">
        <v>40</v>
      </c>
      <c r="O217" s="69"/>
      <c r="P217" s="190">
        <f>O217*H217</f>
        <v>0</v>
      </c>
      <c r="Q217" s="190">
        <v>3.0000000000000001E-5</v>
      </c>
      <c r="R217" s="190">
        <f>Q217*H217</f>
        <v>2.4299999999999999E-3</v>
      </c>
      <c r="S217" s="190">
        <v>0</v>
      </c>
      <c r="T217" s="19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2" t="s">
        <v>251</v>
      </c>
      <c r="AT217" s="192" t="s">
        <v>127</v>
      </c>
      <c r="AU217" s="192" t="s">
        <v>82</v>
      </c>
      <c r="AY217" s="15" t="s">
        <v>124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5" t="s">
        <v>80</v>
      </c>
      <c r="BK217" s="193">
        <f>ROUND(I217*H217,2)</f>
        <v>0</v>
      </c>
      <c r="BL217" s="15" t="s">
        <v>251</v>
      </c>
      <c r="BM217" s="192" t="s">
        <v>375</v>
      </c>
    </row>
    <row r="218" spans="1:65" s="2" customFormat="1" ht="24.2" customHeight="1">
      <c r="A218" s="32"/>
      <c r="B218" s="33"/>
      <c r="C218" s="206" t="s">
        <v>376</v>
      </c>
      <c r="D218" s="206" t="s">
        <v>172</v>
      </c>
      <c r="E218" s="207" t="s">
        <v>377</v>
      </c>
      <c r="F218" s="208" t="s">
        <v>378</v>
      </c>
      <c r="G218" s="209" t="s">
        <v>130</v>
      </c>
      <c r="H218" s="210">
        <v>81</v>
      </c>
      <c r="I218" s="211"/>
      <c r="J218" s="212">
        <f>ROUND(I218*H218,2)</f>
        <v>0</v>
      </c>
      <c r="K218" s="213"/>
      <c r="L218" s="214"/>
      <c r="M218" s="215" t="s">
        <v>1</v>
      </c>
      <c r="N218" s="216" t="s">
        <v>40</v>
      </c>
      <c r="O218" s="69"/>
      <c r="P218" s="190">
        <f>O218*H218</f>
        <v>0</v>
      </c>
      <c r="Q218" s="190">
        <v>2.5000000000000001E-4</v>
      </c>
      <c r="R218" s="190">
        <f>Q218*H218</f>
        <v>2.0250000000000001E-2</v>
      </c>
      <c r="S218" s="190">
        <v>0</v>
      </c>
      <c r="T218" s="19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2" t="s">
        <v>167</v>
      </c>
      <c r="AT218" s="192" t="s">
        <v>172</v>
      </c>
      <c r="AU218" s="192" t="s">
        <v>82</v>
      </c>
      <c r="AY218" s="15" t="s">
        <v>124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5" t="s">
        <v>80</v>
      </c>
      <c r="BK218" s="193">
        <f>ROUND(I218*H218,2)</f>
        <v>0</v>
      </c>
      <c r="BL218" s="15" t="s">
        <v>251</v>
      </c>
      <c r="BM218" s="192" t="s">
        <v>379</v>
      </c>
    </row>
    <row r="219" spans="1:65" s="12" customFormat="1" ht="22.9" customHeight="1">
      <c r="B219" s="164"/>
      <c r="C219" s="165"/>
      <c r="D219" s="166" t="s">
        <v>74</v>
      </c>
      <c r="E219" s="178" t="s">
        <v>380</v>
      </c>
      <c r="F219" s="178" t="s">
        <v>381</v>
      </c>
      <c r="G219" s="165"/>
      <c r="H219" s="165"/>
      <c r="I219" s="168"/>
      <c r="J219" s="179">
        <f>BK219</f>
        <v>0</v>
      </c>
      <c r="K219" s="165"/>
      <c r="L219" s="170"/>
      <c r="M219" s="171"/>
      <c r="N219" s="172"/>
      <c r="O219" s="172"/>
      <c r="P219" s="173">
        <f>SUM(P220:P221)</f>
        <v>0</v>
      </c>
      <c r="Q219" s="172"/>
      <c r="R219" s="173">
        <f>SUM(R220:R221)</f>
        <v>1.43451</v>
      </c>
      <c r="S219" s="172"/>
      <c r="T219" s="174">
        <f>SUM(T220:T221)</f>
        <v>0</v>
      </c>
      <c r="AR219" s="175" t="s">
        <v>82</v>
      </c>
      <c r="AT219" s="176" t="s">
        <v>74</v>
      </c>
      <c r="AU219" s="176" t="s">
        <v>80</v>
      </c>
      <c r="AY219" s="175" t="s">
        <v>124</v>
      </c>
      <c r="BK219" s="177">
        <f>SUM(BK220:BK221)</f>
        <v>0</v>
      </c>
    </row>
    <row r="220" spans="1:65" s="2" customFormat="1" ht="24.2" customHeight="1">
      <c r="A220" s="32"/>
      <c r="B220" s="33"/>
      <c r="C220" s="180" t="s">
        <v>382</v>
      </c>
      <c r="D220" s="180" t="s">
        <v>127</v>
      </c>
      <c r="E220" s="181" t="s">
        <v>383</v>
      </c>
      <c r="F220" s="182" t="s">
        <v>384</v>
      </c>
      <c r="G220" s="183" t="s">
        <v>130</v>
      </c>
      <c r="H220" s="184">
        <v>81</v>
      </c>
      <c r="I220" s="185"/>
      <c r="J220" s="186">
        <f>ROUND(I220*H220,2)</f>
        <v>0</v>
      </c>
      <c r="K220" s="187"/>
      <c r="L220" s="37"/>
      <c r="M220" s="188" t="s">
        <v>1</v>
      </c>
      <c r="N220" s="189" t="s">
        <v>40</v>
      </c>
      <c r="O220" s="69"/>
      <c r="P220" s="190">
        <f>O220*H220</f>
        <v>0</v>
      </c>
      <c r="Q220" s="190">
        <v>1.771E-2</v>
      </c>
      <c r="R220" s="190">
        <f>Q220*H220</f>
        <v>1.43451</v>
      </c>
      <c r="S220" s="190">
        <v>0</v>
      </c>
      <c r="T220" s="19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2" t="s">
        <v>251</v>
      </c>
      <c r="AT220" s="192" t="s">
        <v>127</v>
      </c>
      <c r="AU220" s="192" t="s">
        <v>82</v>
      </c>
      <c r="AY220" s="15" t="s">
        <v>124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5" t="s">
        <v>80</v>
      </c>
      <c r="BK220" s="193">
        <f>ROUND(I220*H220,2)</f>
        <v>0</v>
      </c>
      <c r="BL220" s="15" t="s">
        <v>251</v>
      </c>
      <c r="BM220" s="192" t="s">
        <v>385</v>
      </c>
    </row>
    <row r="221" spans="1:65" s="2" customFormat="1" ht="37.9" customHeight="1">
      <c r="A221" s="32"/>
      <c r="B221" s="33"/>
      <c r="C221" s="180" t="s">
        <v>386</v>
      </c>
      <c r="D221" s="180" t="s">
        <v>127</v>
      </c>
      <c r="E221" s="181" t="s">
        <v>387</v>
      </c>
      <c r="F221" s="182" t="s">
        <v>388</v>
      </c>
      <c r="G221" s="183" t="s">
        <v>189</v>
      </c>
      <c r="H221" s="184">
        <v>1.4350000000000001</v>
      </c>
      <c r="I221" s="185"/>
      <c r="J221" s="186">
        <f>ROUND(I221*H221,2)</f>
        <v>0</v>
      </c>
      <c r="K221" s="187"/>
      <c r="L221" s="37"/>
      <c r="M221" s="188" t="s">
        <v>1</v>
      </c>
      <c r="N221" s="189" t="s">
        <v>40</v>
      </c>
      <c r="O221" s="69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2" t="s">
        <v>251</v>
      </c>
      <c r="AT221" s="192" t="s">
        <v>127</v>
      </c>
      <c r="AU221" s="192" t="s">
        <v>82</v>
      </c>
      <c r="AY221" s="15" t="s">
        <v>124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5" t="s">
        <v>80</v>
      </c>
      <c r="BK221" s="193">
        <f>ROUND(I221*H221,2)</f>
        <v>0</v>
      </c>
      <c r="BL221" s="15" t="s">
        <v>251</v>
      </c>
      <c r="BM221" s="192" t="s">
        <v>389</v>
      </c>
    </row>
    <row r="222" spans="1:65" s="12" customFormat="1" ht="25.9" customHeight="1">
      <c r="B222" s="164"/>
      <c r="C222" s="165"/>
      <c r="D222" s="166" t="s">
        <v>74</v>
      </c>
      <c r="E222" s="167" t="s">
        <v>172</v>
      </c>
      <c r="F222" s="167" t="s">
        <v>390</v>
      </c>
      <c r="G222" s="165"/>
      <c r="H222" s="165"/>
      <c r="I222" s="168"/>
      <c r="J222" s="169">
        <f>BK222</f>
        <v>0</v>
      </c>
      <c r="K222" s="165"/>
      <c r="L222" s="170"/>
      <c r="M222" s="171"/>
      <c r="N222" s="172"/>
      <c r="O222" s="172"/>
      <c r="P222" s="173">
        <f>P223</f>
        <v>0</v>
      </c>
      <c r="Q222" s="172"/>
      <c r="R222" s="173">
        <f>R223</f>
        <v>1.3000000000000001E-2</v>
      </c>
      <c r="S222" s="172"/>
      <c r="T222" s="174">
        <f>T223</f>
        <v>0</v>
      </c>
      <c r="AR222" s="175" t="s">
        <v>153</v>
      </c>
      <c r="AT222" s="176" t="s">
        <v>74</v>
      </c>
      <c r="AU222" s="176" t="s">
        <v>75</v>
      </c>
      <c r="AY222" s="175" t="s">
        <v>124</v>
      </c>
      <c r="BK222" s="177">
        <f>BK223</f>
        <v>0</v>
      </c>
    </row>
    <row r="223" spans="1:65" s="12" customFormat="1" ht="22.9" customHeight="1">
      <c r="B223" s="164"/>
      <c r="C223" s="165"/>
      <c r="D223" s="166" t="s">
        <v>74</v>
      </c>
      <c r="E223" s="178" t="s">
        <v>391</v>
      </c>
      <c r="F223" s="178" t="s">
        <v>392</v>
      </c>
      <c r="G223" s="165"/>
      <c r="H223" s="165"/>
      <c r="I223" s="168"/>
      <c r="J223" s="179">
        <f>BK223</f>
        <v>0</v>
      </c>
      <c r="K223" s="165"/>
      <c r="L223" s="170"/>
      <c r="M223" s="171"/>
      <c r="N223" s="172"/>
      <c r="O223" s="172"/>
      <c r="P223" s="173">
        <f>SUM(P224:P225)</f>
        <v>0</v>
      </c>
      <c r="Q223" s="172"/>
      <c r="R223" s="173">
        <f>SUM(R224:R225)</f>
        <v>1.3000000000000001E-2</v>
      </c>
      <c r="S223" s="172"/>
      <c r="T223" s="174">
        <f>SUM(T224:T225)</f>
        <v>0</v>
      </c>
      <c r="AR223" s="175" t="s">
        <v>153</v>
      </c>
      <c r="AT223" s="176" t="s">
        <v>74</v>
      </c>
      <c r="AU223" s="176" t="s">
        <v>80</v>
      </c>
      <c r="AY223" s="175" t="s">
        <v>124</v>
      </c>
      <c r="BK223" s="177">
        <f>SUM(BK224:BK225)</f>
        <v>0</v>
      </c>
    </row>
    <row r="224" spans="1:65" s="2" customFormat="1" ht="14.45" customHeight="1">
      <c r="A224" s="32"/>
      <c r="B224" s="33"/>
      <c r="C224" s="206" t="s">
        <v>393</v>
      </c>
      <c r="D224" s="206" t="s">
        <v>172</v>
      </c>
      <c r="E224" s="207" t="s">
        <v>394</v>
      </c>
      <c r="F224" s="208" t="s">
        <v>395</v>
      </c>
      <c r="G224" s="209" t="s">
        <v>396</v>
      </c>
      <c r="H224" s="210">
        <v>13</v>
      </c>
      <c r="I224" s="211"/>
      <c r="J224" s="212">
        <f>ROUND(I224*H224,2)</f>
        <v>0</v>
      </c>
      <c r="K224" s="213"/>
      <c r="L224" s="214"/>
      <c r="M224" s="215" t="s">
        <v>1</v>
      </c>
      <c r="N224" s="216" t="s">
        <v>40</v>
      </c>
      <c r="O224" s="69"/>
      <c r="P224" s="190">
        <f>O224*H224</f>
        <v>0</v>
      </c>
      <c r="Q224" s="190">
        <v>1E-3</v>
      </c>
      <c r="R224" s="190">
        <f>Q224*H224</f>
        <v>1.3000000000000001E-2</v>
      </c>
      <c r="S224" s="190">
        <v>0</v>
      </c>
      <c r="T224" s="19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2" t="s">
        <v>397</v>
      </c>
      <c r="AT224" s="192" t="s">
        <v>172</v>
      </c>
      <c r="AU224" s="192" t="s">
        <v>82</v>
      </c>
      <c r="AY224" s="15" t="s">
        <v>124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5" t="s">
        <v>80</v>
      </c>
      <c r="BK224" s="193">
        <f>ROUND(I224*H224,2)</f>
        <v>0</v>
      </c>
      <c r="BL224" s="15" t="s">
        <v>397</v>
      </c>
      <c r="BM224" s="192" t="s">
        <v>398</v>
      </c>
    </row>
    <row r="225" spans="1:65" s="13" customFormat="1" ht="11.25">
      <c r="B225" s="194"/>
      <c r="C225" s="195"/>
      <c r="D225" s="196" t="s">
        <v>151</v>
      </c>
      <c r="E225" s="197" t="s">
        <v>1</v>
      </c>
      <c r="F225" s="198" t="s">
        <v>323</v>
      </c>
      <c r="G225" s="195"/>
      <c r="H225" s="199">
        <v>13</v>
      </c>
      <c r="I225" s="200"/>
      <c r="J225" s="195"/>
      <c r="K225" s="195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151</v>
      </c>
      <c r="AU225" s="205" t="s">
        <v>82</v>
      </c>
      <c r="AV225" s="13" t="s">
        <v>82</v>
      </c>
      <c r="AW225" s="13" t="s">
        <v>31</v>
      </c>
      <c r="AX225" s="13" t="s">
        <v>80</v>
      </c>
      <c r="AY225" s="205" t="s">
        <v>124</v>
      </c>
    </row>
    <row r="226" spans="1:65" s="12" customFormat="1" ht="25.9" customHeight="1">
      <c r="B226" s="164"/>
      <c r="C226" s="165"/>
      <c r="D226" s="166" t="s">
        <v>74</v>
      </c>
      <c r="E226" s="167" t="s">
        <v>399</v>
      </c>
      <c r="F226" s="167" t="s">
        <v>400</v>
      </c>
      <c r="G226" s="165"/>
      <c r="H226" s="165"/>
      <c r="I226" s="168"/>
      <c r="J226" s="169">
        <f>BK226</f>
        <v>0</v>
      </c>
      <c r="K226" s="165"/>
      <c r="L226" s="170"/>
      <c r="M226" s="171"/>
      <c r="N226" s="172"/>
      <c r="O226" s="172"/>
      <c r="P226" s="173">
        <f>P227+P230</f>
        <v>0</v>
      </c>
      <c r="Q226" s="172"/>
      <c r="R226" s="173">
        <f>R227+R230</f>
        <v>0</v>
      </c>
      <c r="S226" s="172"/>
      <c r="T226" s="174">
        <f>T227+T230</f>
        <v>0</v>
      </c>
      <c r="AR226" s="175" t="s">
        <v>162</v>
      </c>
      <c r="AT226" s="176" t="s">
        <v>74</v>
      </c>
      <c r="AU226" s="176" t="s">
        <v>75</v>
      </c>
      <c r="AY226" s="175" t="s">
        <v>124</v>
      </c>
      <c r="BK226" s="177">
        <f>BK227+BK230</f>
        <v>0</v>
      </c>
    </row>
    <row r="227" spans="1:65" s="12" customFormat="1" ht="22.9" customHeight="1">
      <c r="B227" s="164"/>
      <c r="C227" s="165"/>
      <c r="D227" s="166" t="s">
        <v>74</v>
      </c>
      <c r="E227" s="178" t="s">
        <v>401</v>
      </c>
      <c r="F227" s="178" t="s">
        <v>402</v>
      </c>
      <c r="G227" s="165"/>
      <c r="H227" s="165"/>
      <c r="I227" s="168"/>
      <c r="J227" s="179">
        <f>BK227</f>
        <v>0</v>
      </c>
      <c r="K227" s="165"/>
      <c r="L227" s="170"/>
      <c r="M227" s="171"/>
      <c r="N227" s="172"/>
      <c r="O227" s="172"/>
      <c r="P227" s="173">
        <f>SUM(P228:P229)</f>
        <v>0</v>
      </c>
      <c r="Q227" s="172"/>
      <c r="R227" s="173">
        <f>SUM(R228:R229)</f>
        <v>0</v>
      </c>
      <c r="S227" s="172"/>
      <c r="T227" s="174">
        <f>SUM(T228:T229)</f>
        <v>0</v>
      </c>
      <c r="AR227" s="175" t="s">
        <v>162</v>
      </c>
      <c r="AT227" s="176" t="s">
        <v>74</v>
      </c>
      <c r="AU227" s="176" t="s">
        <v>80</v>
      </c>
      <c r="AY227" s="175" t="s">
        <v>124</v>
      </c>
      <c r="BK227" s="177">
        <f>SUM(BK228:BK229)</f>
        <v>0</v>
      </c>
    </row>
    <row r="228" spans="1:65" s="2" customFormat="1" ht="14.45" customHeight="1">
      <c r="A228" s="32"/>
      <c r="B228" s="33"/>
      <c r="C228" s="180" t="s">
        <v>403</v>
      </c>
      <c r="D228" s="180" t="s">
        <v>127</v>
      </c>
      <c r="E228" s="181" t="s">
        <v>404</v>
      </c>
      <c r="F228" s="182" t="s">
        <v>402</v>
      </c>
      <c r="G228" s="183" t="s">
        <v>405</v>
      </c>
      <c r="H228" s="217"/>
      <c r="I228" s="185"/>
      <c r="J228" s="186">
        <f>ROUND(I228*H228,2)</f>
        <v>0</v>
      </c>
      <c r="K228" s="187"/>
      <c r="L228" s="37"/>
      <c r="M228" s="188" t="s">
        <v>1</v>
      </c>
      <c r="N228" s="189" t="s">
        <v>40</v>
      </c>
      <c r="O228" s="69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2" t="s">
        <v>406</v>
      </c>
      <c r="AT228" s="192" t="s">
        <v>127</v>
      </c>
      <c r="AU228" s="192" t="s">
        <v>82</v>
      </c>
      <c r="AY228" s="15" t="s">
        <v>124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5" t="s">
        <v>80</v>
      </c>
      <c r="BK228" s="193">
        <f>ROUND(I228*H228,2)</f>
        <v>0</v>
      </c>
      <c r="BL228" s="15" t="s">
        <v>406</v>
      </c>
      <c r="BM228" s="192" t="s">
        <v>407</v>
      </c>
    </row>
    <row r="229" spans="1:65" s="13" customFormat="1" ht="11.25">
      <c r="B229" s="194"/>
      <c r="C229" s="195"/>
      <c r="D229" s="196" t="s">
        <v>151</v>
      </c>
      <c r="E229" s="197" t="s">
        <v>1</v>
      </c>
      <c r="F229" s="198" t="s">
        <v>408</v>
      </c>
      <c r="G229" s="195"/>
      <c r="H229" s="199">
        <v>3.5</v>
      </c>
      <c r="I229" s="200"/>
      <c r="J229" s="195"/>
      <c r="K229" s="195"/>
      <c r="L229" s="201"/>
      <c r="M229" s="202"/>
      <c r="N229" s="203"/>
      <c r="O229" s="203"/>
      <c r="P229" s="203"/>
      <c r="Q229" s="203"/>
      <c r="R229" s="203"/>
      <c r="S229" s="203"/>
      <c r="T229" s="204"/>
      <c r="AT229" s="205" t="s">
        <v>151</v>
      </c>
      <c r="AU229" s="205" t="s">
        <v>82</v>
      </c>
      <c r="AV229" s="13" t="s">
        <v>82</v>
      </c>
      <c r="AW229" s="13" t="s">
        <v>31</v>
      </c>
      <c r="AX229" s="13" t="s">
        <v>80</v>
      </c>
      <c r="AY229" s="205" t="s">
        <v>124</v>
      </c>
    </row>
    <row r="230" spans="1:65" s="12" customFormat="1" ht="22.9" customHeight="1">
      <c r="B230" s="164"/>
      <c r="C230" s="165"/>
      <c r="D230" s="166" t="s">
        <v>74</v>
      </c>
      <c r="E230" s="178" t="s">
        <v>409</v>
      </c>
      <c r="F230" s="178" t="s">
        <v>410</v>
      </c>
      <c r="G230" s="165"/>
      <c r="H230" s="165"/>
      <c r="I230" s="168"/>
      <c r="J230" s="179">
        <f>BK230</f>
        <v>0</v>
      </c>
      <c r="K230" s="165"/>
      <c r="L230" s="170"/>
      <c r="M230" s="171"/>
      <c r="N230" s="172"/>
      <c r="O230" s="172"/>
      <c r="P230" s="173">
        <f>SUM(P231:P232)</f>
        <v>0</v>
      </c>
      <c r="Q230" s="172"/>
      <c r="R230" s="173">
        <f>SUM(R231:R232)</f>
        <v>0</v>
      </c>
      <c r="S230" s="172"/>
      <c r="T230" s="174">
        <f>SUM(T231:T232)</f>
        <v>0</v>
      </c>
      <c r="AR230" s="175" t="s">
        <v>162</v>
      </c>
      <c r="AT230" s="176" t="s">
        <v>74</v>
      </c>
      <c r="AU230" s="176" t="s">
        <v>80</v>
      </c>
      <c r="AY230" s="175" t="s">
        <v>124</v>
      </c>
      <c r="BK230" s="177">
        <f>SUM(BK231:BK232)</f>
        <v>0</v>
      </c>
    </row>
    <row r="231" spans="1:65" s="2" customFormat="1" ht="14.45" customHeight="1">
      <c r="A231" s="32"/>
      <c r="B231" s="33"/>
      <c r="C231" s="180" t="s">
        <v>8</v>
      </c>
      <c r="D231" s="180" t="s">
        <v>127</v>
      </c>
      <c r="E231" s="181" t="s">
        <v>411</v>
      </c>
      <c r="F231" s="182" t="s">
        <v>410</v>
      </c>
      <c r="G231" s="183" t="s">
        <v>405</v>
      </c>
      <c r="H231" s="217"/>
      <c r="I231" s="185"/>
      <c r="J231" s="186">
        <f>ROUND(I231*H231,2)</f>
        <v>0</v>
      </c>
      <c r="K231" s="187"/>
      <c r="L231" s="37"/>
      <c r="M231" s="188" t="s">
        <v>1</v>
      </c>
      <c r="N231" s="189" t="s">
        <v>40</v>
      </c>
      <c r="O231" s="69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2" t="s">
        <v>406</v>
      </c>
      <c r="AT231" s="192" t="s">
        <v>127</v>
      </c>
      <c r="AU231" s="192" t="s">
        <v>82</v>
      </c>
      <c r="AY231" s="15" t="s">
        <v>124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5" t="s">
        <v>80</v>
      </c>
      <c r="BK231" s="193">
        <f>ROUND(I231*H231,2)</f>
        <v>0</v>
      </c>
      <c r="BL231" s="15" t="s">
        <v>406</v>
      </c>
      <c r="BM231" s="192" t="s">
        <v>412</v>
      </c>
    </row>
    <row r="232" spans="1:65" s="13" customFormat="1" ht="11.25">
      <c r="B232" s="194"/>
      <c r="C232" s="195"/>
      <c r="D232" s="196" t="s">
        <v>151</v>
      </c>
      <c r="E232" s="197" t="s">
        <v>1</v>
      </c>
      <c r="F232" s="198" t="s">
        <v>80</v>
      </c>
      <c r="G232" s="195"/>
      <c r="H232" s="199">
        <v>1</v>
      </c>
      <c r="I232" s="200"/>
      <c r="J232" s="195"/>
      <c r="K232" s="195"/>
      <c r="L232" s="201"/>
      <c r="M232" s="218"/>
      <c r="N232" s="219"/>
      <c r="O232" s="219"/>
      <c r="P232" s="219"/>
      <c r="Q232" s="219"/>
      <c r="R232" s="219"/>
      <c r="S232" s="219"/>
      <c r="T232" s="220"/>
      <c r="AT232" s="205" t="s">
        <v>151</v>
      </c>
      <c r="AU232" s="205" t="s">
        <v>82</v>
      </c>
      <c r="AV232" s="13" t="s">
        <v>82</v>
      </c>
      <c r="AW232" s="13" t="s">
        <v>31</v>
      </c>
      <c r="AX232" s="13" t="s">
        <v>80</v>
      </c>
      <c r="AY232" s="205" t="s">
        <v>124</v>
      </c>
    </row>
    <row r="233" spans="1:65" s="2" customFormat="1" ht="6.95" customHeight="1">
      <c r="A233" s="3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37"/>
      <c r="M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</row>
  </sheetData>
  <sheetProtection algorithmName="SHA-512" hashValue="fVp1z52K/m5uM+u5Sx3/jokInOlwhLbdVNzrHhx9B8PPE19HX1zMuq20L/QVFnDb472Xsv8fbdoo1Tw62TPKOg==" saltValue="bfJ0ctLKcdJ/mdEqf9sUK7+y1ua+NQbi4s/Ah/dLY50LTJy8O/btojr8LRVwZXPjHjJC89UDjlqhHLJDfyX+4g==" spinCount="100000" sheet="1" objects="1" scenarios="1" formatColumns="0" formatRows="0" autoFilter="0"/>
  <autoFilter ref="C131:K232"/>
  <mergeCells count="6">
    <mergeCell ref="L2:V2"/>
    <mergeCell ref="E7:H7"/>
    <mergeCell ref="E16:H16"/>
    <mergeCell ref="E25:H25"/>
    <mergeCell ref="E85:H85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19-06-2020 - Úprava ploch...</vt:lpstr>
      <vt:lpstr>'19-06-2020 - Úprava ploch...'!Názvy_tisku</vt:lpstr>
      <vt:lpstr>'Rekapitulace stavby'!Názvy_tisku</vt:lpstr>
      <vt:lpstr>'19-06-2020 - Úprava ploch...'!Oblast_tisku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hesko</dc:creator>
  <cp:lastModifiedBy>charbuska</cp:lastModifiedBy>
  <dcterms:created xsi:type="dcterms:W3CDTF">2020-09-02T06:57:02Z</dcterms:created>
  <dcterms:modified xsi:type="dcterms:W3CDTF">2021-07-12T08:51:37Z</dcterms:modified>
</cp:coreProperties>
</file>